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fileVersion appName="xl" lastEdited="5" lowestEdited="5" rupBuild="9303"/>
  <workbookPr defaultThemeVersion="124226"/>
  <bookViews>
    <workbookView xWindow="120" yWindow="990" windowWidth="21840" windowHeight="11430"/>
  </bookViews>
  <sheets>
    <sheet name="Hoja1" sheetId="1" r:id="rId1"/>
  </sheets>
  <definedNames>
    <definedName name="Print_Area" localSheetId="0">Hoja1!$A$1:$G$233</definedName>
    <definedName name="Print_Titles" localSheetId="0">Hoja1!$1:$5</definedName>
  </definedNames>
  <calcPr calcId="145621" fullCalcOnLoad="true"/>
</workbook>
</file>

<file path=xl/sharedStrings.xml><?xml version="1.0" encoding="utf-8"?>
<sst xmlns="http://schemas.openxmlformats.org/spreadsheetml/2006/main" count="151" uniqueCount="137">
  <si>
    <t>CAPÍTULO</t>
  </si>
  <si>
    <t xml:space="preserve">DESCRIPCIÓN </t>
  </si>
  <si>
    <t>MEDICIÓN</t>
  </si>
  <si>
    <t>SUBTOTAL</t>
  </si>
  <si>
    <t>TOTAL</t>
  </si>
  <si>
    <t>DEMOLICIONES Y DESMONTAJES</t>
  </si>
  <si>
    <t>CANALIZACIONES Y CABLEADO</t>
  </si>
  <si>
    <t>MECANISMOS</t>
  </si>
  <si>
    <t>CUADROS ELÉCTRICOS</t>
  </si>
  <si>
    <t>NOTAS</t>
  </si>
  <si>
    <t>1.-</t>
  </si>
  <si>
    <t>2.-</t>
  </si>
  <si>
    <t>3.-</t>
  </si>
  <si>
    <t>Los trabajos deberán adaptarse a horarios establecidos por ATRESMEDIA. Parte de los trabajos se podrán ejecutar fuera de la jornada laboral.</t>
  </si>
  <si>
    <t>ATRESMEDIA se reserva el derecho de exigir cuantas pruebas sean necesarias.</t>
  </si>
  <si>
    <t>Proyecto eléctrico completo, visado y OCA, incluyendo AS-BUILT (incluido planos en CAD)</t>
  </si>
  <si>
    <t>Queda incluido en los trabajos, la realización de la puesta en marcha de las instalaciones.</t>
  </si>
  <si>
    <t>Ud  suministro e instalación de ATS de Schneider Electric modelo AP7723 16A/230V. Totalmente instalado y conectado. Incluido conectores.</t>
  </si>
  <si>
    <r>
      <t xml:space="preserve">Ml Canalización con </t>
    </r>
    <r>
      <rPr>
        <b/>
        <sz val="10"/>
        <rFont val="Arial"/>
        <family val="2"/>
      </rPr>
      <t>tubo PVC</t>
    </r>
    <r>
      <rPr>
        <sz val="10"/>
        <rFont val="Arial"/>
        <family val="2"/>
      </rPr>
      <t xml:space="preserve"> libre de halógenos </t>
    </r>
    <r>
      <rPr>
        <b/>
        <sz val="10"/>
        <rFont val="Arial"/>
        <family val="2"/>
      </rPr>
      <t>Ø32</t>
    </r>
    <r>
      <rPr>
        <sz val="10"/>
        <rFont val="Arial"/>
        <family val="2"/>
      </rPr>
      <t xml:space="preserve">, incluido material para soporte, incluido piezas de unión. Totalmente montada. </t>
    </r>
  </si>
  <si>
    <t>ALUMBRADO</t>
  </si>
  <si>
    <t>4.-</t>
  </si>
  <si>
    <t>Queda incluido en los trabajos, la ejecución de instalaciones provisionales de obra.</t>
  </si>
  <si>
    <t>· Nivel pasarela</t>
  </si>
  <si>
    <t>. Nivel suelo (dimmer)</t>
  </si>
  <si>
    <t>· Nivel pasarela (dimmer)</t>
  </si>
  <si>
    <t>5.-</t>
  </si>
  <si>
    <t>Queda incluido medios auxiliares para ejecución de la obra, tales como medios de elevación, etc</t>
  </si>
  <si>
    <t>Ml de circuito eléctrico compuesto por cable de cobre de sección 50 mm², con aislamiento en polietileno reticulado y cubierta de poliolefina, no propagador de la llama, no propagación del incendio, bajo contenidos de halógenos y baja emisión de humos opacos. Incluido conductor de puesta a tierra de 50 mm².
RZ1-K (AS) 0,6/1 kV Cu 3x(1x50mm²) F + 1x50 mm² N + 1x35 mm² T,
Totalmente tendido conectado, señalizado, incluido conectores, p.p de empalmes. y material auxiliar de fijación.</t>
  </si>
  <si>
    <t>Ud de suministro e instalación de luminaria estanca con dos tubos de 26 W LED 5000 K. Montaje en adosado en pared incluido perfil de aluminio para realizar</t>
  </si>
  <si>
    <t>· Nivel suelo</t>
  </si>
  <si>
    <t xml:space="preserve">Ud pulsadores encendidos telerruptor distribuidos en el estudio, tanto a nivel de suelo como a nivel de pasarela
</t>
  </si>
  <si>
    <t>Ml Circuito electrico compuesto por cable RZ1-K 3G2,5mm2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</si>
  <si>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r>
      <t>Ml Circuito electrico compuesto por cable RZ1-K 3G4mm2 0,6/1 kV, compuesto por manguera de tres conductores de cobre (clase 5) de 4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</si>
  <si>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Ml Circuito electrico compuesto por cable RZ1-K 5G2,5mm2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</si>
  <si>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Ml Circuito electrico compuesto por cable RZ1-K 5G25mm2 0,6/1 kV, compuesto por manguera de tres conductores de cobre (clase 5) de 16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</si>
  <si>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Tramos horizontales techo</t>
  </si>
  <si>
    <t>· Tramos horizontal pasarela</t>
  </si>
  <si>
    <t>LEGALIZACIÓN</t>
  </si>
  <si>
    <t>Ml Circuito electrico compuesto por cable RZ1-K 5G4mm2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</si>
  <si>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Tramos verticales</t>
  </si>
  <si>
    <t>· Interior sala diimmer</t>
  </si>
  <si>
    <t>· Acometida a nuevo cuadro UPS - Fuerza desde cuadro SAI 300 kVA</t>
  </si>
  <si>
    <t>· Cuadro tomas de fuerza - toma en pasarela 32 A - 400 V</t>
  </si>
  <si>
    <r>
      <t>Ml Circuito electrico compuesto por cable RZ1-K 5G10mm2 0,6/1 kV, compuesto por manguera de tres conductores de cobre (clase 5) de 10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</si>
  <si>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 Cuadro UPS Fuerza - Control Realización</t>
  </si>
  <si>
    <t>· Cuadro UPS Fuerza - Control Sonido</t>
  </si>
  <si>
    <t>· Cuadro UPS Fuerza - Tomas UPS</t>
  </si>
  <si>
    <t>· Cuadro UPS Fuerza - DMX</t>
  </si>
  <si>
    <t>RENOVACIÓN INFRAESTRUCTURA ELÉCTRICA ESTUDIO 4</t>
  </si>
  <si>
    <t>TOTAL INST. ELÉCTRICA, RENOVACIÓN INSFRAESTRUCTURA ELÉCTRICA - ESTUDIO 4</t>
  </si>
  <si>
    <t>Hoist</t>
  </si>
  <si>
    <t>Pantógrafos</t>
  </si>
  <si>
    <t>HOIST</t>
  </si>
  <si>
    <t>EQUIPAMIENTO/ACONDICIONAMIENTO SALA DE DIMMERS</t>
  </si>
  <si>
    <t>Ud Sustitución de luminarias exitentes por nuevas unidades LED de 600 x 600 mm, de 45 W, 3000K, de la marca AIRIS. Incluye el desmontaje de la luminaria actual y el montaje de la nueva, incluyendo cableado RZ1-K (AS) 2,5 MM2 desde cuadro de alumbrado.</t>
  </si>
  <si>
    <t>Ud Suministro e instalación de luminarias de emergéncia de la marca Daysalux o similar LED 300 lm, con un autonomía de 1,5 horas, Totalmente instalado. Incluido pp de cjas, conectores, material auxiliar y mano de obra</t>
  </si>
  <si>
    <t>Ud Suminsitro e instalación de interruptor unipolar, empotrable, SIMON 82 o similar de color blanco o similar. Totalmente montada, instalada y probada. Totalmente instalado. Incluido pp de cjas, conectores, material auxiliar y mano de obra</t>
  </si>
  <si>
    <r>
      <t xml:space="preserve">Ud Modificación de CGBT del estudio 4 (PR-34), desmontaje de parte de aparamenta exisitente e instalación de nueva aparamente </t>
    </r>
    <r>
      <rPr>
        <b/>
        <u/>
        <sz val="10"/>
        <rFont val="Arial"/>
        <family val="2"/>
      </rPr>
      <t>según esquema unifilar en planos.</t>
    </r>
    <r>
      <rPr>
        <sz val="10"/>
        <rFont val="Arial"/>
        <family val="2"/>
      </rPr>
      <t xml:space="preserve"> Renovación de cableado libre de halogenos interior del cuadro y troquelado sobre puerta plena para nuevos interruptores. Incluida renovación de señalización e identificación de los circuitos, borneros, etc.</t>
    </r>
  </si>
  <si>
    <t>· Cuadro CE E-4 a Cuadro auxiliar</t>
  </si>
  <si>
    <t>Ml de circuito eléctrico compuesto por cable de cobre de sección 240 mm², con aislamiento en polietileno reticulado y cubierta de poliolefina, no propagador de la llama, no propagación del incendio, bajo contenidos de halógenos y baja emisión de humos opacos. Incluido conductor de puesta a tierra de 120 mm².
RZ1-K (AS) 0,6/1 kV Cu 4x(2x240mm²) F + 1x240 mm² T,
Totalmente tendido conectado, señalizado, incluido conectores, p.p de empalmes. y material auxiliar de fijación.</t>
  </si>
  <si>
    <r>
      <t xml:space="preserve">Ml </t>
    </r>
    <r>
      <rPr>
        <b/>
        <sz val="10"/>
        <rFont val="Arial"/>
        <family val="2"/>
      </rPr>
      <t>Bandeja portacables</t>
    </r>
    <r>
      <rPr>
        <sz val="10"/>
        <rFont val="Arial"/>
        <family val="2"/>
      </rPr>
      <t xml:space="preserve">, de </t>
    </r>
    <r>
      <rPr>
        <b/>
        <sz val="10"/>
        <rFont val="Arial"/>
        <family val="2"/>
      </rPr>
      <t>perforada 500 x 100</t>
    </r>
    <r>
      <rPr>
        <sz val="10"/>
        <rFont val="Arial"/>
        <family val="2"/>
      </rPr>
      <t>, instalada en techo o pared. Incluido soportes, piezas de conexión, curvas, T. Incluida puesta a tierra y material de auxiliar de montaje.</t>
    </r>
  </si>
  <si>
    <r>
      <t xml:space="preserve">Ml </t>
    </r>
    <r>
      <rPr>
        <b/>
        <sz val="10"/>
        <rFont val="Arial"/>
        <family val="2"/>
      </rPr>
      <t>Bandeja portacables</t>
    </r>
    <r>
      <rPr>
        <sz val="10"/>
        <rFont val="Arial"/>
        <family val="2"/>
      </rPr>
      <t xml:space="preserve">, de </t>
    </r>
    <r>
      <rPr>
        <b/>
        <sz val="10"/>
        <rFont val="Arial"/>
        <family val="2"/>
      </rPr>
      <t>perforada 300 x 70</t>
    </r>
    <r>
      <rPr>
        <sz val="10"/>
        <rFont val="Arial"/>
        <family val="2"/>
      </rPr>
      <t>, instalada en techo o pared. Incluido soportes, piezas de conexión, curvas, T. Incluida puesta a tierra y material de auxiliar de montaje.</t>
    </r>
  </si>
  <si>
    <t>· Tramos bajo pasarela</t>
  </si>
  <si>
    <t>· Tramos cuadro auxiliar</t>
  </si>
  <si>
    <t>. Tramos vertivales a cuadros</t>
  </si>
  <si>
    <r>
      <t xml:space="preserve">Ml Canalización con </t>
    </r>
    <r>
      <rPr>
        <b/>
        <sz val="10"/>
        <rFont val="Arial"/>
        <family val="2"/>
      </rPr>
      <t>tubo PVC Rígido</t>
    </r>
    <r>
      <rPr>
        <sz val="10"/>
        <rFont val="Arial"/>
        <family val="2"/>
      </rPr>
      <t xml:space="preserve"> libre de halógenos </t>
    </r>
    <r>
      <rPr>
        <b/>
        <sz val="10"/>
        <rFont val="Arial"/>
        <family val="2"/>
      </rPr>
      <t>Ø50</t>
    </r>
    <r>
      <rPr>
        <sz val="10"/>
        <rFont val="Arial"/>
        <family val="2"/>
      </rPr>
      <t xml:space="preserve">, incluido material para soporte, incluido piezas de unión. Totalmente montada. </t>
    </r>
  </si>
  <si>
    <r>
      <t xml:space="preserve">Ml Canalización con </t>
    </r>
    <r>
      <rPr>
        <b/>
        <sz val="10"/>
        <rFont val="Arial"/>
        <family val="2"/>
      </rPr>
      <t>tubo PVC Rígido,</t>
    </r>
    <r>
      <rPr>
        <sz val="10"/>
        <rFont val="Arial"/>
        <family val="2"/>
      </rPr>
      <t xml:space="preserve"> libre de halógenos </t>
    </r>
    <r>
      <rPr>
        <b/>
        <sz val="10"/>
        <rFont val="Arial"/>
        <family val="2"/>
      </rPr>
      <t>Ø40</t>
    </r>
    <r>
      <rPr>
        <sz val="10"/>
        <rFont val="Arial"/>
        <family val="2"/>
      </rPr>
      <t xml:space="preserve">, incluido material para soporte, incluido piezas de unión. Totalmente montada. </t>
    </r>
  </si>
  <si>
    <t>Ud de suministro y montaje de luminaria de emergencia led de 300Lm adosada en pared de la marca Daisalux o similar, con una automia de 1h</t>
  </si>
  <si>
    <t>Ud de suministro y montaje de alumbrado emergencia tipo Dopplo 2400L de Normalux o similar en techo plató 4, en base para salvar conductos de climatización. Totalmente montada y funcionando.</t>
  </si>
  <si>
    <t>Ud Desconexionado eléctrico de hoist y pantógrafos. Con limpieza y retirada de toda su paramenta auxiliar.</t>
  </si>
  <si>
    <t>Ud Conexionado eléctrico de hoist y pantógrafos. Con parte proporcional de caja estanca adosada a techo de 250x300 o similar.</t>
  </si>
  <si>
    <r>
      <t xml:space="preserve">Ud Nuevo </t>
    </r>
    <r>
      <rPr>
        <b/>
        <sz val="10"/>
        <rFont val="Arial"/>
        <family val="2"/>
      </rPr>
      <t>CUADRO UPS FUERZA EU02</t>
    </r>
    <r>
      <rPr>
        <sz val="10"/>
        <rFont val="Arial"/>
        <family val="2"/>
      </rPr>
      <t xml:space="preserve"> plató 4, para sustitución del existente. Compuesto por armario Prisma G de Schneider, intensidad nominal 100 A, grado de protección IP30, con el aparellaje </t>
    </r>
    <r>
      <rPr>
        <b/>
        <u/>
        <sz val="10"/>
        <rFont val="Arial"/>
        <family val="2"/>
      </rPr>
      <t>según esquema unifilar de planos.</t>
    </r>
    <r>
      <rPr>
        <sz val="10"/>
        <rFont val="Arial"/>
        <family val="2"/>
      </rPr>
      <t xml:space="preserve">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</si>
  <si>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ILUMINACIÓN HOIST - UPS EU03 y EU04 de iluminación, </t>
    </r>
    <r>
      <rPr>
        <sz val="10"/>
        <rFont val="Arial"/>
        <family val="2"/>
      </rPr>
      <t xml:space="preserve">compuesto por armario prisma G de Schneider, intensidad nominal 63 A, grado de protección IP30, con el aparellaje </t>
    </r>
    <r>
      <rPr>
        <b/>
        <u/>
        <sz val="10"/>
        <rFont val="Arial"/>
        <family val="2"/>
      </rPr>
      <t>según esquema unifilar de planos.</t>
    </r>
    <r>
      <rPr>
        <sz val="10"/>
        <rFont val="Arial"/>
        <family val="2"/>
      </rPr>
      <t xml:space="preserve">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</si>
  <si>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ILUMINACIÓN ESTUDIO - UPS EU05 y EU06 de iluminación, </t>
    </r>
    <r>
      <rPr>
        <sz val="10"/>
        <rFont val="Arial"/>
        <family val="2"/>
      </rPr>
      <t>compuesto por armario prisma G de Schneider, intensidad nominal 100 A, grado de protección IP30, con el aparellaje según esquema unifilar de planos.
Totalmente instalado, includio bancada, identificación de circuitos, bornero de conexión, repartidor, puentes con cable libre de halógenos. Material auxiliar de fijación y mano de obra.Espacio minimo de reserva 20%.El dimensionado del mismo y sus secciones debe ser revisado por la empresa instaladora ya que ella será la encargada de la legalización del mismo.</t>
    </r>
  </si>
  <si>
    <t>Ud pulsadores encendido luminaria de Realización a nivel de suelo.</t>
  </si>
  <si>
    <t>Ud de suministro e instalación de luminaria estanca con dos tubos de 26 W LED 5000 K. Montaje sobre estructura metalica para separar de pared 50cm aprox. Incluida soportación.</t>
  </si>
  <si>
    <r>
      <t xml:space="preserve">Ud suministro e instalación de </t>
    </r>
    <r>
      <rPr>
        <b/>
        <sz val="10"/>
        <rFont val="Arial"/>
        <family val="2"/>
      </rPr>
      <t xml:space="preserve">SUBCUADRO ILUMINACIÓN PLATÓ - UPS CS01 al CS14 de iluminación, </t>
    </r>
    <r>
      <rPr>
        <sz val="10"/>
        <rFont val="Arial"/>
        <family val="2"/>
      </rPr>
      <t xml:space="preserve">compuesto por armario HIMMEL de SchneIder, intensidad nominal 16 A, grado de protección IP30, con el aparellaje </t>
    </r>
    <r>
      <rPr>
        <b/>
        <u/>
        <sz val="10"/>
        <rFont val="Arial"/>
        <family val="2"/>
      </rPr>
      <t>según esquema unifilar de planos.</t>
    </r>
    <r>
      <rPr>
        <sz val="10"/>
        <rFont val="Arial"/>
        <family val="2"/>
      </rPr>
      <t xml:space="preserve"> Incluido:
 · (4) Tomas schuko 16 A (F+N) instaladas en lateral del cuadro
Totalmente instalado, includio bancada, identificación de circuitos, bornero de conexión, repartidor, puentes con cable libre de halógenos. Material auxiliar de fijación y mano de obra.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</si>
  <si>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SUBCUADRO ILUMINACIÓN PASARELA - UPS CP01 al CP14 de iluminación, </t>
    </r>
    <r>
      <rPr>
        <sz val="10"/>
        <rFont val="Arial"/>
        <family val="2"/>
      </rPr>
      <t>compuesto por armario HIMEL, intensidad nominal 16 A, grado de protección IP30, con el aparellaje según esquema unifilar de planos. Incluido:
 · (4) Tomas schuko 16 A (F+N) instaladas en lateral del cuadro
Totalmente instalado, includio bancada, identificación de circuitos, bornero de conexión, repartidor, puentes con cable libre de halógenos. Material auxiliar de fijación y mano de obra.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</si>
  <si>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"ROJO" FUERZA PLATÓ - UPS CR01 y CR02 de fuerza, </t>
    </r>
    <r>
      <rPr>
        <sz val="10"/>
        <rFont val="Arial"/>
        <family val="2"/>
      </rPr>
      <t>compuesto por armario HIMEL, intensidad nominal 40 A, grado de protección IP30, con el aparellaje s</t>
    </r>
    <r>
      <rPr>
        <b/>
        <u/>
        <sz val="10"/>
        <rFont val="Arial"/>
        <family val="2"/>
      </rPr>
      <t xml:space="preserve">egún esquema unifilar de planos.  </t>
    </r>
    <r>
      <rPr>
        <sz val="10"/>
        <rFont val="Arial"/>
        <family val="2"/>
      </rPr>
      <t>Incluido:
· (6) tomas schuko 16 A (F+N) instaladas en lateral cuadro
· (1) toma cetac 32 A (3F+N+T) instaladas en lateral cuadro
Totalmente instalado, includio bancada, identificación de circuitos, bornero de conexión, repartidor, puentes con cable libre de halógenos. Material auxiliar de fijación y mano de obra.Espacio minimo de reserva 20%. Incluido pintura color ROJO</t>
    </r>
  </si>
  <si>
    <r>
      <t xml:space="preserve">Ud suministro e instalación de </t>
    </r>
    <r>
      <rPr>
        <b/>
        <sz val="10"/>
        <rFont val="Arial"/>
        <family val="2"/>
      </rPr>
      <t>CUADRO "VERDE" FUERZA PLATÓ - CV01 al CV04 RED/GRUPO,</t>
    </r>
    <r>
      <rPr>
        <sz val="10"/>
        <rFont val="Arial"/>
        <family val="2"/>
      </rPr>
      <t xml:space="preserve"> compuesto por armario HIMEL, intensidad nominal 40 A, grado de protección IP30, con el aparellaje </t>
    </r>
    <r>
      <rPr>
        <b/>
        <u/>
        <sz val="10"/>
        <rFont val="Arial"/>
        <family val="2"/>
      </rPr>
      <t>según esquema unifilar de planos.</t>
    </r>
    <r>
      <rPr>
        <sz val="10"/>
        <rFont val="Arial"/>
        <family val="2"/>
      </rPr>
      <t xml:space="preserve"> Incluido:
· (6) tomas schuko 16 A (F+N) instaladas en lateral cuadro
· (1) toma cetac 32 A (3F+N+T) instaladas en lateral cuadro
Totalmente instalado, includio bancada, identificación de circuitos, bornero de conexión, repartidor, puentes con cable libre de halógenos. Material auxiliar de fijación y mano de obra.Espacio minimo de reserva 20%. Incluido pintura color VERDE. El dimensionado del mismo y sus secciones debe ser revisado por la empresa instaladora ya que ella será la encargada de la legalización del mismo.</t>
    </r>
  </si>
  <si>
    <r>
      <t xml:space="preserve">Ud suministro e instalación de </t>
    </r>
    <r>
      <rPr>
        <b/>
        <sz val="10"/>
        <rFont val="Arial"/>
        <family val="2"/>
      </rPr>
      <t>CUADRO TOMAS DE FUERZA CTomas nivel suelo,</t>
    </r>
    <r>
      <rPr>
        <sz val="10"/>
        <rFont val="Arial"/>
        <family val="2"/>
      </rPr>
      <t xml:space="preserve"> compuesto por armario HIMEL, intensidad nominal 125 A, grado de protección IP30, con el aparellaje </t>
    </r>
    <r>
      <rPr>
        <b/>
        <u/>
        <sz val="10"/>
        <rFont val="Arial"/>
        <family val="2"/>
      </rPr>
      <t xml:space="preserve">según esquema unifilar de planos. </t>
    </r>
    <r>
      <rPr>
        <sz val="10"/>
        <rFont val="Arial"/>
        <family val="2"/>
      </rPr>
      <t>Incluido 
·(1) toma 63 A (3F+N+T) en lateral del cuadro
·(3) tomas 32A (F+N+T) en lateral del cuadro
Totalmente instalado, includio bancada, identificación de circuitos, bornero de conexión, repartidor, puentes con cable libre de halógenos. Material auxiliar de fijación y mano de obra.Espacio minimo de reserva 20%.</t>
    </r>
    <r>
      <rPr>
        <b/>
        <sz val="10"/>
        <rFont val="Arial"/>
        <family val="2"/>
      </rPr>
      <t xml:space="preserve">
</t>
    </r>
  </si>
  <si>
    <r>
      <t>Ud suministro e instalación de</t>
    </r>
    <r>
      <rPr>
        <b/>
        <sz val="10"/>
        <rFont val="Arial"/>
        <family val="2"/>
      </rPr>
      <t xml:space="preserve"> CUADRO AUXILIAR CAux</t>
    </r>
    <r>
      <rPr>
        <sz val="10"/>
        <rFont val="Arial"/>
        <family val="2"/>
      </rPr>
      <t>, compuerto por armario Schneider Prisma G, intensidad nominal 63A, grado de protección IP30, con aparellaje según esquema unifilar de planos.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</si>
  <si>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t>Ml Circuito electrico compuesto por cable RZ1-K 3G6mm2 0,6/1 kV, compuesto por manguera de tres conductores de cobre (clase 5) de 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</si>
  <si>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xml:space="preserve">· Cuadros plato FUERZA - RED/GRUPO (CV01, CV02,CV03 y CV04) </t>
  </si>
  <si>
    <t xml:space="preserve">· Cuadros plato FUERZA - UPS(FUERZA) (CR01 y CR02) </t>
  </si>
  <si>
    <t xml:space="preserve">Acometida cuadro </t>
  </si>
  <si>
    <t xml:space="preserve">Ud suministro e instalación base fija de pared a 30° - IP67 - 3P+N+T 32A 380-415V 50/60Hz, tipo Gewiss GW62516 o similar. Incluido canalización desde bandeja. Incluida señalización.
Totalmente instalada, probada y en funcionamiento
</t>
  </si>
  <si>
    <t>Ud suministro e instalación base fija de pared a 30° - IP67 - 2P+T 32A 200-250V 50/60Hz, tipo Gewiss GW62511 o similar. Incluidocanalización desde bandeja. Incluida señalización.
Totalmente instalada, probada y en funcionamiento</t>
  </si>
  <si>
    <t>· Nivel pasarela - Desde Cuadro CTomas</t>
  </si>
  <si>
    <t>Ud Montaje de foco LED de 200W alumbrado de mantenimiento sobre barandilla de pasarela. Totalmente montada y funcionando.</t>
  </si>
  <si>
    <t>Toda la medición y esquemas unifilares deberán ser revisados conforme a normativa y necesidades por el adjudicatario.</t>
  </si>
  <si>
    <t>7.-</t>
  </si>
  <si>
    <t>6.-</t>
  </si>
  <si>
    <t>Se revisarán los espacios disponibles para la ubicación de cuadros y demás elementos.</t>
  </si>
  <si>
    <t>· Tramos a Cmotores</t>
  </si>
  <si>
    <t>Ml de circuito eléctrico compuesto por cable de cobre de sección 150 mm², con aislamiento en polietileno reticulado y cubierta de poliolefina, no propagador de la llama, no propagación del incendio, bajo contenidos de halógenos y baja emisión de humos opacos. Incluido conductor de puesta a tierra de 150 mm².
RZ1-K (AS) 0,6/1 kV Cu 3x(1x150mm²) F + 1x150 mm² N + 1x95 mm² T,
Totalmente tendido conectado, señalizado, incluido conectores, p.p de empalmes. y material auxiliar de fijación.</t>
  </si>
  <si>
    <t>· De Cuadro CE E-4 a DIMER 1</t>
  </si>
  <si>
    <t>· De Cuadro CE E-4 a DIMER 2</t>
  </si>
  <si>
    <t>· De Cuadro CE E-4 a DIMER 3</t>
  </si>
  <si>
    <t xml:space="preserve">Desmontaje y retirada de instalación electrica, con recuperación de material y entrega a ATRESMEDIA o transporte a vertedero. Incluido carga y transporte, comprendiendo:
· Pequeños mecanismos
· Canalizaciones 
· Desconexionado de cableado eléctrico y su retirada
· Alumbrado
- Cuadros
</t>
  </si>
  <si>
    <t>. Cuadro EU02 UPS Linea A a racks sala dimmer x 3</t>
  </si>
  <si>
    <t>. Cuadro EU03 Linea B a racks sala dimmer x 3</t>
  </si>
  <si>
    <t>. Cuadro Auxiliar circuito de alumbrado techo mantenimiento</t>
  </si>
  <si>
    <t>. Cuadro Auxiliar circuito de alumbrado pasarela</t>
  </si>
  <si>
    <t xml:space="preserve">. Cuadro Auxiliar circuitos de emergencia </t>
  </si>
  <si>
    <t>. Cuadro Auxiliar circuito de alumbrado suelo ciclograma</t>
  </si>
  <si>
    <t>. Cuadro Auxiliar circuito de alumbrado pasillo</t>
  </si>
  <si>
    <t>. Cuadro Auxiliar circuito de alumbrado sala espera</t>
  </si>
  <si>
    <t>. Cuadro Auxiliar circuito de alumbrado emergencia</t>
  </si>
  <si>
    <t>· Cuadro auxiliar circuito toma realización</t>
  </si>
  <si>
    <t>· Cuadro auxiliar a toma sala de espera</t>
  </si>
  <si>
    <t>. Cuadro EU03 a 26 HOIST (linea A)</t>
  </si>
  <si>
    <t>. Cuadro EU04 a 26 HOIST (linea B)</t>
  </si>
  <si>
    <t>. Cuadro EU03 a 10 Pantografos manuales (20 Amp)</t>
  </si>
  <si>
    <t>. Cuadro EU04 a 10 Pantografos manuales (20 Amp)</t>
  </si>
  <si>
    <t>· Cuadro EU03 a 2 Pantografos Motorizados (20 Amp)</t>
  </si>
  <si>
    <t>· Cuadro EU04 a 1 Pantografo Motorizado (20 Amp)</t>
  </si>
  <si>
    <t>. De Dimers a 20 Pantografos manuales (32 Amp)</t>
  </si>
  <si>
    <t>· De Dimers a 26 Hoist (32 Amp)</t>
  </si>
  <si>
    <t>· De Dimers a 3 Pantografos manuales (32 Amp)</t>
  </si>
  <si>
    <t>· Alimentación de Dimers a Toma de Dimer en estudio (32 Amp)</t>
  </si>
  <si>
    <t>· Cuadro auxiliar a puerta automatica</t>
  </si>
  <si>
    <t>· Cuadro EU05 y EU06 a Cuadros iluminación SUELO</t>
  </si>
  <si>
    <t>· Cuadro EU05 y Eu06 a Cuadros iluminación PASARELA</t>
  </si>
  <si>
    <r>
      <t>Ml Circuito electrico compuesto por cable RZ1-K 5G6mm2 0,6/1 kV, compuesto por manguera de tres conductores de cobre (clase 5) de 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</si>
  <si>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 Cuadros Motores a 26 Motores HOIST</t>
  </si>
  <si>
    <t>· Cuadros Motores a 3 Motores Pantografos</t>
  </si>
  <si>
    <t>· Cuadro CE E-4 a Cuadros Motores Hoist, x 3</t>
  </si>
  <si>
    <t>· Cuadro EU01 a Cuadro HOIST EU03 Y EU04</t>
  </si>
  <si>
    <t>· Cuadro EU01 a Cuadro Iluminación EU05 Y EU06</t>
  </si>
  <si>
    <t>· Cuadro CE E-4 a Cuadro de Tomas de fuerza</t>
  </si>
  <si>
    <t>· De Cuadro CE E-4 a DIMER 4</t>
  </si>
  <si>
    <t>· De Cuadro CE E-4 a DIMER 5</t>
  </si>
  <si>
    <t>· De Cuadro CE E-4 a DIMER 6</t>
  </si>
  <si>
    <t>Ud Suministro y montaje de dos regletas directas 12 tomas schuko a 230V, alimentadas desde bornero de rack, incluido caja de registro y cableado más dos regletas de conexión a ATS de 8 tomas schuko, incluido conector a ATS.
Totalmente montadas, conectadas y en funcionamiento</t>
  </si>
  <si>
    <t>Ud Desconexionado y posterior conexionado de los DIMMERS actuales para su desplazamiento. No se incluye el desplazamiento del dimmer, solamente el desconexionado y posterior conexionado despues de su desplazamiento.</t>
  </si>
  <si>
    <t xml:space="preserve">MEDICIONES Y PRESUPUESTO ELECTRICIDAD </t>
  </si>
</sst>
</file>

<file path=xl/styles.xml><?xml version="1.0" encoding="utf-8"?>
<styleSheet xmlns="http://schemas.openxmlformats.org/spreadsheetml/2006/main">
  <numFmts count="2">
    <numFmt numFmtId="44" formatCode="_-* #,##0.00\ &quot;€&quot;_-;\-* #,##0.00\ &quot;€&quot;_-;_-* &quot;-&quot;??\ &quot;€&quot;_-;_-@_-"/>
    <numFmt numFmtId="164" formatCode="#,##0.00\ &quot;€&quot;"/>
  </numFmts>
  <fonts count="15">
    <font>
      <sz val="11"/>
      <color theme="1"/>
      <name val="Calibri"/>
      <family val="2"/>
      <scheme val="minor"/>
    </font>
    <font>
      <sz val="11"/>
      <color theme="1"/>
      <name val="Calibri"/>
      <family val="2"/>
      <scheme val="minor"/>
    </font>
    <font>
      <b/>
      <sz val="20"/>
      <name val="Arial"/>
      <family val="2"/>
    </font>
    <font>
      <sz val="10"/>
      <name val="Arial"/>
      <family val="2"/>
    </font>
    <font>
      <b/>
      <sz val="18"/>
      <name val="Arial"/>
      <family val="2"/>
    </font>
    <font>
      <b/>
      <u/>
      <sz val="10"/>
      <name val="Arial"/>
      <family val="2"/>
    </font>
    <font>
      <b/>
      <sz val="10"/>
      <name val="Arial"/>
      <family val="2"/>
    </font>
    <font>
      <b/>
      <sz val="14"/>
      <name val="Arial"/>
      <family val="2"/>
    </font>
    <font>
      <sz val="10"/>
      <color rgb="FFFF0000"/>
      <name val="Arial"/>
      <family val="2"/>
    </font>
    <font>
      <b/>
      <sz val="11"/>
      <name val="Arial"/>
      <family val="2"/>
    </font>
    <font>
      <b/>
      <u/>
      <sz val="11"/>
      <name val="Arial"/>
      <family val="2"/>
    </font>
    <font>
      <b/>
      <sz val="12"/>
      <name val="Arial"/>
      <family val="2"/>
    </font>
    <font>
      <sz val="11"/>
      <name val="Arial"/>
      <family val="2"/>
    </font>
    <font>
      <b/>
      <sz val="10"/>
      <color rgb="FFFF0000"/>
      <name val="Arial"/>
      <family val="2"/>
    </font>
    <font>
      <sz val="10"/>
      <color rgb="FF7030A0"/>
      <name val="Arial"/>
      <family val="2"/>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000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false" applyFill="false" applyBorder="false" applyAlignment="false" applyProtection="false"/>
  </cellStyleXfs>
  <cellXfs count="84">
    <xf numFmtId="0" fontId="0" fillId="0" borderId="0" xfId="0"/>
    <xf numFmtId="0" fontId="3" fillId="0" borderId="0" xfId="0" applyFont="true"/>
    <xf numFmtId="0" fontId="3" fillId="0" borderId="0" xfId="0" applyFont="true" applyAlignment="true">
      <alignment horizontal="center" vertical="top"/>
    </xf>
    <xf numFmtId="0" fontId="3" fillId="0" borderId="0" xfId="0" applyFont="true" applyFill="true"/>
    <xf numFmtId="0" fontId="3" fillId="0" borderId="0" xfId="0" applyFont="true" applyAlignment="true">
      <alignment vertical="top"/>
    </xf>
    <xf numFmtId="0" fontId="3" fillId="0" borderId="0" xfId="0" applyFont="true" applyBorder="true" applyAlignment="true">
      <alignment vertical="top"/>
    </xf>
    <xf numFmtId="0" fontId="5" fillId="0" borderId="0" xfId="0" applyFont="true" applyFill="true" applyAlignment="true">
      <alignment horizontal="center" vertical="center"/>
    </xf>
    <xf numFmtId="0" fontId="5" fillId="0" borderId="0" xfId="0" applyFont="true" applyAlignment="true">
      <alignment horizontal="center" vertical="top"/>
    </xf>
    <xf numFmtId="0" fontId="5" fillId="0" borderId="0" xfId="0" applyFont="true" applyFill="true" applyAlignment="true">
      <alignment horizontal="justify"/>
    </xf>
    <xf numFmtId="4" fontId="5" fillId="0" borderId="0" xfId="0" applyNumberFormat="true" applyFont="true" applyAlignment="true">
      <alignment horizontal="center" vertical="top"/>
    </xf>
    <xf numFmtId="0" fontId="6" fillId="0" borderId="4" xfId="0" applyFont="true" applyBorder="true"/>
    <xf numFmtId="0" fontId="6" fillId="0" borderId="0" xfId="0" applyFont="true"/>
    <xf numFmtId="0" fontId="6" fillId="0" borderId="0" xfId="0" applyFont="true" applyAlignment="true">
      <alignment horizontal="left" vertical="top"/>
    </xf>
    <xf numFmtId="3" fontId="5" fillId="0" borderId="0" xfId="0" applyNumberFormat="true" applyFont="true" applyAlignment="true">
      <alignment horizontal="center" vertical="top"/>
    </xf>
    <xf numFmtId="0" fontId="6" fillId="0" borderId="0" xfId="0" applyFont="true" applyAlignment="true">
      <alignment horizontal="center" vertical="top"/>
    </xf>
    <xf numFmtId="164" fontId="3" fillId="0" borderId="0" xfId="1" applyNumberFormat="true" applyFont="true" applyAlignment="true">
      <alignment vertical="top"/>
    </xf>
    <xf numFmtId="0" fontId="3" fillId="0" borderId="0" xfId="0" applyFont="true" applyBorder="true" applyAlignment="true">
      <alignment horizontal="center" vertical="top"/>
    </xf>
    <xf numFmtId="0" fontId="3" fillId="0" borderId="5" xfId="0" applyFont="true" applyBorder="true"/>
    <xf numFmtId="0" fontId="3" fillId="0" borderId="5" xfId="0" applyFont="true" applyBorder="true" applyAlignment="true">
      <alignment vertical="top"/>
    </xf>
    <xf numFmtId="44" fontId="3" fillId="0" borderId="0" xfId="1" applyNumberFormat="true" applyFont="true" applyBorder="true" applyAlignment="true">
      <alignment horizontal="center" vertical="top"/>
    </xf>
    <xf numFmtId="44" fontId="3" fillId="0" borderId="0" xfId="1" applyNumberFormat="true" applyFont="true" applyAlignment="true">
      <alignment horizontal="center" vertical="top"/>
    </xf>
    <xf numFmtId="164" fontId="6" fillId="0" borderId="7" xfId="0" applyNumberFormat="true" applyFont="true" applyBorder="true"/>
    <xf numFmtId="0" fontId="3" fillId="0" borderId="4" xfId="0" applyFont="true" applyBorder="true" applyAlignment="true">
      <alignment horizontal="center" vertical="top"/>
    </xf>
    <xf numFmtId="0" fontId="3" fillId="0" borderId="8" xfId="0" applyFont="true" applyBorder="true" applyAlignment="true">
      <alignment horizontal="center" vertical="top"/>
    </xf>
    <xf numFmtId="44" fontId="3" fillId="0" borderId="8" xfId="1" applyNumberFormat="true" applyFont="true" applyBorder="true" applyAlignment="true">
      <alignment horizontal="center" vertical="top"/>
    </xf>
    <xf numFmtId="0" fontId="6" fillId="0" borderId="0" xfId="0" applyFont="true" applyBorder="true" applyAlignment="true">
      <alignment horizontal="center" vertical="top"/>
    </xf>
    <xf numFmtId="0" fontId="3" fillId="0" borderId="4" xfId="0" applyFont="true" applyBorder="true" applyAlignment="true">
      <alignment vertical="top"/>
    </xf>
    <xf numFmtId="0" fontId="3" fillId="0" borderId="0" xfId="0" applyFont="true" applyAlignment="true">
      <alignment horizontal="right" vertical="top" wrapText="true"/>
    </xf>
    <xf numFmtId="0" fontId="6" fillId="0" borderId="0" xfId="0" applyFont="true" applyFill="true" applyBorder="true" applyAlignment="true">
      <alignment horizontal="left" vertical="top"/>
    </xf>
    <xf numFmtId="164" fontId="6" fillId="0" borderId="0" xfId="0" applyNumberFormat="true" applyFont="true" applyBorder="true"/>
    <xf numFmtId="0" fontId="3" fillId="0" borderId="0" xfId="0" applyFont="true" applyAlignment="true">
      <alignment horizontal="justify" vertical="top" wrapText="true"/>
    </xf>
    <xf numFmtId="0" fontId="3" fillId="0" borderId="10" xfId="0" applyFont="true" applyBorder="true" applyAlignment="true">
      <alignment horizontal="justify" vertical="top" wrapText="true"/>
    </xf>
    <xf numFmtId="0" fontId="3" fillId="0" borderId="4" xfId="0" applyFont="true" applyBorder="true" applyAlignment="true">
      <alignment horizontal="right" vertical="top"/>
    </xf>
    <xf numFmtId="0" fontId="3" fillId="0" borderId="0" xfId="0" applyFont="true" applyBorder="true" applyAlignment="true">
      <alignment horizontal="justify" vertical="top" wrapText="true"/>
    </xf>
    <xf numFmtId="0" fontId="5" fillId="0" borderId="0" xfId="0" applyFont="true" applyAlignment="true">
      <alignment horizontal="center" vertical="top"/>
    </xf>
    <xf numFmtId="0" fontId="8" fillId="0" borderId="0" xfId="0" applyFont="true" applyFill="true" applyAlignment="true">
      <alignment horizontal="justify" vertical="top" wrapText="true"/>
    </xf>
    <xf numFmtId="0" fontId="3" fillId="2" borderId="0" xfId="0" applyFont="true" applyFill="true" applyAlignment="true">
      <alignment horizontal="center" vertical="top"/>
    </xf>
    <xf numFmtId="0" fontId="3" fillId="2" borderId="0" xfId="0" applyFont="true" applyFill="true" applyBorder="true" applyAlignment="true">
      <alignment horizontal="center" vertical="top"/>
    </xf>
    <xf numFmtId="0" fontId="3" fillId="2" borderId="0" xfId="0" applyFont="true" applyFill="true" applyAlignment="true">
      <alignment horizontal="right" vertical="top" wrapText="true"/>
    </xf>
    <xf numFmtId="0" fontId="3" fillId="2" borderId="8" xfId="0" applyFont="true" applyFill="true" applyBorder="true" applyAlignment="true">
      <alignment horizontal="center" vertical="top"/>
    </xf>
    <xf numFmtId="0" fontId="5" fillId="0" borderId="0" xfId="0" applyFont="true" applyAlignment="true">
      <alignment horizontal="center" vertical="top"/>
    </xf>
    <xf numFmtId="0" fontId="9" fillId="0" borderId="4" xfId="0" applyFont="true" applyBorder="true" applyAlignment="true">
      <alignment vertical="center"/>
    </xf>
    <xf numFmtId="0" fontId="6" fillId="0" borderId="0" xfId="0" applyFont="true" applyAlignment="true">
      <alignment vertical="center"/>
    </xf>
    <xf numFmtId="0" fontId="6" fillId="0" borderId="0" xfId="0" applyFont="true" applyAlignment="true">
      <alignment horizontal="left" vertical="center"/>
    </xf>
    <xf numFmtId="0" fontId="10" fillId="0" borderId="0" xfId="0" applyFont="true" applyFill="true" applyAlignment="true">
      <alignment horizontal="justify" vertical="center"/>
    </xf>
    <xf numFmtId="0" fontId="12" fillId="0" borderId="0" xfId="0" applyFont="true" applyAlignment="true">
      <alignment horizontal="center" vertical="center"/>
    </xf>
    <xf numFmtId="0" fontId="12" fillId="0" borderId="0" xfId="0" applyFont="true" applyAlignment="true">
      <alignment horizontal="center" vertical="top"/>
    </xf>
    <xf numFmtId="0" fontId="3" fillId="2" borderId="4" xfId="0" applyFont="true" applyFill="true" applyBorder="true" applyAlignment="true">
      <alignment horizontal="center" vertical="top"/>
    </xf>
    <xf numFmtId="44" fontId="3" fillId="2" borderId="8" xfId="1" applyNumberFormat="true" applyFont="true" applyFill="true" applyBorder="true" applyAlignment="true">
      <alignment horizontal="center" vertical="top"/>
    </xf>
    <xf numFmtId="44" fontId="3" fillId="2" borderId="0" xfId="1" applyNumberFormat="true" applyFont="true" applyFill="true" applyBorder="true" applyAlignment="true">
      <alignment horizontal="center" vertical="top"/>
    </xf>
    <xf numFmtId="0" fontId="3" fillId="2" borderId="10" xfId="0" applyFont="true" applyFill="true" applyBorder="true" applyAlignment="true">
      <alignment horizontal="justify" vertical="top" wrapText="true"/>
    </xf>
    <xf numFmtId="0" fontId="3" fillId="0" borderId="0" xfId="0" applyFont="true" applyBorder="true" applyAlignment="true">
      <alignment horizontal="right" vertical="top" wrapText="true"/>
    </xf>
    <xf numFmtId="0" fontId="3" fillId="0" borderId="8" xfId="0" applyFont="true" applyBorder="true" applyAlignment="true">
      <alignment horizontal="justify" vertical="top" wrapText="true"/>
    </xf>
    <xf numFmtId="0" fontId="3" fillId="2" borderId="0" xfId="0" applyFont="true" applyFill="true" applyBorder="true" applyAlignment="true">
      <alignment horizontal="right" vertical="top" wrapText="true"/>
    </xf>
    <xf numFmtId="0" fontId="3" fillId="0" borderId="8" xfId="0" applyFont="true" applyFill="true" applyBorder="true" applyAlignment="true">
      <alignment horizontal="center" vertical="top"/>
    </xf>
    <xf numFmtId="0" fontId="13" fillId="0" borderId="0" xfId="0" applyFont="true"/>
    <xf numFmtId="0" fontId="3" fillId="0" borderId="0" xfId="0" applyFont="true" applyFill="true" applyBorder="true" applyAlignment="true">
      <alignment horizontal="center" vertical="top"/>
    </xf>
    <xf numFmtId="0" fontId="3" fillId="0" borderId="10" xfId="0" applyFont="true" applyFill="true" applyBorder="true" applyAlignment="true">
      <alignment horizontal="justify" vertical="top" wrapText="true"/>
    </xf>
    <xf numFmtId="0" fontId="3" fillId="0" borderId="0" xfId="0" applyFont="true" applyFill="true" applyBorder="true" applyAlignment="true">
      <alignment horizontal="justify" vertical="top" wrapText="true"/>
    </xf>
    <xf numFmtId="0" fontId="14" fillId="0" borderId="8" xfId="0" applyFont="true" applyBorder="true" applyAlignment="true">
      <alignment horizontal="center" vertical="top"/>
    </xf>
    <xf numFmtId="44" fontId="14" fillId="0" borderId="8" xfId="1" applyNumberFormat="true" applyFont="true" applyBorder="true" applyAlignment="true">
      <alignment horizontal="center" vertical="top"/>
    </xf>
    <xf numFmtId="0" fontId="3" fillId="3" borderId="0" xfId="0" applyFont="true" applyFill="true"/>
    <xf numFmtId="0" fontId="3" fillId="4" borderId="0" xfId="0" applyFont="true" applyFill="true"/>
    <xf numFmtId="0" fontId="11" fillId="0" borderId="0" xfId="0" applyFont="true" applyAlignment="true">
      <alignment horizontal="center" vertical="center"/>
    </xf>
    <xf numFmtId="0" fontId="12" fillId="0" borderId="0" xfId="0" applyFont="true" applyAlignment="true">
      <alignment horizontal="left" vertical="top" wrapText="true"/>
    </xf>
    <xf numFmtId="0" fontId="6" fillId="0" borderId="6" xfId="0" applyFont="true" applyFill="true" applyBorder="true" applyAlignment="true">
      <alignment horizontal="left" vertical="top"/>
    </xf>
    <xf numFmtId="0" fontId="6" fillId="0" borderId="9" xfId="0" applyFont="true" applyFill="true" applyBorder="true" applyAlignment="true">
      <alignment horizontal="left" vertical="top"/>
    </xf>
    <xf numFmtId="0" fontId="2" fillId="0" borderId="1" xfId="0" applyFont="true" applyBorder="true" applyAlignment="true">
      <alignment horizontal="center" vertical="center"/>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3" fillId="0" borderId="0" xfId="0" applyFont="true" applyAlignment="true">
      <alignment horizontal="center"/>
    </xf>
    <xf numFmtId="0" fontId="4" fillId="0" borderId="1" xfId="0" applyFont="true" applyBorder="true" applyAlignment="true">
      <alignment horizontal="center" vertical="center"/>
    </xf>
    <xf numFmtId="0" fontId="4" fillId="0" borderId="2" xfId="0" applyFont="true" applyBorder="true" applyAlignment="true">
      <alignment horizontal="center" vertical="center"/>
    </xf>
    <xf numFmtId="0" fontId="4" fillId="0" borderId="3" xfId="0" applyFont="true" applyBorder="true" applyAlignment="true">
      <alignment horizontal="center" vertical="center"/>
    </xf>
    <xf numFmtId="0" fontId="5" fillId="0" borderId="0" xfId="0" applyFont="true" applyAlignment="true">
      <alignment horizontal="center" vertical="top"/>
    </xf>
    <xf numFmtId="164" fontId="7" fillId="1" borderId="14" xfId="0" applyNumberFormat="true" applyFont="true" applyFill="true" applyBorder="true" applyAlignment="true">
      <alignment horizontal="right" vertical="center"/>
    </xf>
    <xf numFmtId="164" fontId="7" fillId="1" borderId="16" xfId="0" applyNumberFormat="true" applyFont="true" applyFill="true" applyBorder="true" applyAlignment="true">
      <alignment horizontal="right" vertical="center"/>
    </xf>
    <xf numFmtId="0" fontId="7" fillId="1" borderId="11" xfId="0" applyFont="true" applyFill="true" applyBorder="true" applyAlignment="true">
      <alignment horizontal="left" vertical="center"/>
    </xf>
    <xf numFmtId="0" fontId="7" fillId="1" borderId="12" xfId="0" applyFont="true" applyFill="true" applyBorder="true" applyAlignment="true">
      <alignment horizontal="left" vertical="center"/>
    </xf>
    <xf numFmtId="0" fontId="7" fillId="1" borderId="13" xfId="0" applyFont="true" applyFill="true" applyBorder="true" applyAlignment="true">
      <alignment horizontal="left" vertical="center"/>
    </xf>
    <xf numFmtId="0" fontId="7" fillId="1" borderId="15" xfId="0" applyFont="true" applyFill="true" applyBorder="true" applyAlignment="true">
      <alignment horizontal="left" vertical="center"/>
    </xf>
    <xf numFmtId="0" fontId="7" fillId="1" borderId="6" xfId="0" applyFont="true" applyFill="true" applyBorder="true" applyAlignment="true">
      <alignment horizontal="left" vertical="center"/>
    </xf>
    <xf numFmtId="0" fontId="7" fillId="1" borderId="9" xfId="0" applyFont="true" applyFill="true" applyBorder="true" applyAlignment="true">
      <alignment horizontal="left" vertical="center"/>
    </xf>
    <xf numFmtId="0" fontId="11" fillId="0" borderId="0" xfId="0" applyFont="true" applyAlignment="true">
      <alignment horizontal="center" vertical="center"/>
    </xf>
  </cellXfs>
  <cellStyles count="2">
    <cellStyle name="Moneda" xfId="1" builtinId="4"/>
    <cellStyle name="Normal" xfId="0" builtinId="0"/>
  </cellStyles>
  <dxfs count="0"/>
  <tableStyles count="0" defaultTableStyle="TableStyleMedium2" defaultPivotStyle="PivotStyleLight16"/>
</styleSheet>
</file>

<file path=xl/_rels/workbook.xml.rels><?xml version="1.0" encoding="UTF-8"?><Relationships xmlns="http://schemas.openxmlformats.org/package/2006/relationships"><Relationship Target="styles.xml" Type="http://schemas.openxmlformats.org/officeDocument/2006/relationships/styles" Id="rId3"/><Relationship Target="theme/theme1.xml" Type="http://schemas.openxmlformats.org/officeDocument/2006/relationships/theme" Id="rId2"/><Relationship Target="worksheets/sheet1.xml" Type="http://schemas.openxmlformats.org/officeDocument/2006/relationships/worksheet" Id="rId1"/><Relationship Target="sharedStrings.xml" Type="http://schemas.openxmlformats.org/officeDocument/2006/relationships/sharedStrings" Id="rId4"/></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Relationships xmlns="http://schemas.openxmlformats.org/package/2006/relationships"><Relationship Target="../printerSettings/printerSettings1.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sheetPr>
    <pageSetUpPr fitToPage="true"/>
  </sheetPr>
  <dimension ref="A1:I231"/>
  <sheetViews>
    <sheetView showGridLines="false" tabSelected="true" view="pageBreakPreview" zoomScale="70" zoomScaleNormal="85" zoomScaleSheetLayoutView="70" workbookViewId="0">
      <selection sqref="A1:G1"/>
    </sheetView>
  </sheetViews>
  <sheetFormatPr baseColWidth="10" defaultColWidth="11.42578125" defaultRowHeight="12.75"/>
  <cols>
    <col min="1" max="1" width="5.85546875" style="1" bestFit="true" customWidth="true"/>
    <col min="2" max="2" width="4.85546875" style="1" bestFit="true" customWidth="true"/>
    <col min="3" max="3" width="6" style="2" bestFit="true" customWidth="true"/>
    <col min="4" max="4" width="81.140625" style="1" customWidth="true"/>
    <col min="5" max="5" width="12.28515625" style="4" bestFit="true" customWidth="true"/>
    <col min="6" max="6" width="12.7109375" style="4" bestFit="true" customWidth="true"/>
    <col min="7" max="7" width="17.7109375" style="4" bestFit="true" customWidth="true"/>
    <col min="8" max="16384" width="11.42578125" style="1"/>
  </cols>
  <sheetData>
    <row r="1" ht="12.95" thickBot="true">
      <c r="C1" s="70"/>
      <c r="D1" s="70"/>
      <c r="E1" s="70"/>
      <c r="F1" s="70"/>
      <c r="G1" s="70"/>
    </row>
    <row r="2" ht="24" thickBot="true">
      <c r="A2" s="71" t="s">
        <v>48</v>
      </c>
      <c r="B2" s="72"/>
      <c r="C2" s="72"/>
      <c r="D2" s="72"/>
      <c r="E2" s="72"/>
      <c r="F2" s="72"/>
      <c r="G2" s="73"/>
    </row>
    <row r="3">
      <c r="D3" s="3"/>
      <c r="G3" s="5"/>
    </row>
    <row r="4">
      <c r="A4" s="74" t="s">
        <v>0</v>
      </c>
      <c r="B4" s="74"/>
      <c r="C4" s="74"/>
      <c r="D4" s="6" t="s">
        <v>1</v>
      </c>
      <c r="E4" s="34" t="s">
        <v>2</v>
      </c>
      <c r="F4" s="7" t="s">
        <v>3</v>
      </c>
      <c r="G4" s="7" t="s">
        <v>4</v>
      </c>
    </row>
    <row r="5">
      <c r="C5" s="7"/>
      <c r="D5" s="8"/>
      <c r="E5" s="9"/>
      <c r="F5" s="7"/>
      <c r="G5" s="7"/>
    </row>
    <row r="6" ht="18" customHeight="true">
      <c r="A6" s="41">
        <v>1000</v>
      </c>
      <c r="B6" s="42"/>
      <c r="C6" s="43"/>
      <c r="D6" s="44" t="s">
        <v>48</v>
      </c>
      <c r="E6" s="13"/>
      <c r="F6" s="40"/>
      <c r="G6" s="40"/>
      <c r="I6" s="61"/>
    </row>
    <row r="7">
      <c r="A7" s="11"/>
      <c r="B7" s="11"/>
    </row>
    <row r="8">
      <c r="A8" s="11"/>
      <c r="B8" s="10">
        <v>1100</v>
      </c>
      <c r="C8" s="14"/>
      <c r="D8" s="11" t="s">
        <v>5</v>
      </c>
      <c r="E8" s="14"/>
      <c r="F8" s="15"/>
      <c r="I8" s="62"/>
    </row>
    <row r="9">
      <c r="A9" s="11"/>
      <c r="B9" s="11"/>
    </row>
    <row r="10" ht="102">
      <c r="A10" s="11"/>
      <c r="B10" s="11"/>
      <c r="C10" s="22">
        <v>1101</v>
      </c>
      <c r="D10" s="52" t="s">
        <v>99</v>
      </c>
      <c r="E10" s="23">
        <v>1</v>
      </c>
      <c r="F10" s="24">
        <v>0</v>
      </c>
      <c r="G10" s="24">
        <f>+E11*F11</f>
        <v>0</v>
      </c>
    </row>
    <row r="11" ht="13.5" thickBot="true">
      <c r="A11" s="11"/>
      <c r="B11" s="11"/>
    </row>
    <row r="12" ht="13.5" thickBot="true">
      <c r="A12" s="11"/>
      <c r="B12" s="65" t="str">
        <f>CONCATENATE("TOTAL CAPÍTULO ",B9," - ","(",D9,")")</f>
        <v>TOTAL CAPÍTULO 1100 - (DEMOLICIONES Y DESMONTAJES)</v>
      </c>
      <c r="C12" s="65"/>
      <c r="D12" s="65"/>
      <c r="E12" s="65"/>
      <c r="F12" s="66"/>
      <c r="G12" s="21">
        <f>+G11</f>
        <v>0</v>
      </c>
    </row>
    <row r="13">
      <c r="A13" s="11"/>
      <c r="B13" s="11"/>
    </row>
    <row r="14">
      <c r="A14" s="11"/>
      <c r="B14" s="10">
        <v>1200</v>
      </c>
      <c r="C14" s="14"/>
      <c r="D14" s="11" t="s">
        <v>8</v>
      </c>
      <c r="E14" s="14"/>
      <c r="F14" s="15"/>
    </row>
    <row r="15">
      <c r="A15" s="11"/>
      <c r="B15" s="11"/>
      <c r="C15" s="16"/>
      <c r="D15" s="35"/>
      <c r="E15" s="2"/>
      <c r="F15" s="20"/>
      <c r="G15" s="20"/>
    </row>
    <row r="16">
      <c r="A16" s="11"/>
      <c r="B16" s="11"/>
      <c r="C16" s="16"/>
      <c r="D16" s="35"/>
      <c r="E16" s="2"/>
      <c r="F16" s="20"/>
      <c r="G16" s="20"/>
    </row>
    <row r="17" ht="63.75">
      <c r="A17" s="11"/>
      <c r="B17" s="11"/>
      <c r="C17" s="22">
        <v>1201</v>
      </c>
      <c r="D17" s="31" t="s">
        <v>57</v>
      </c>
      <c r="E17" s="59">
        <v>1</v>
      </c>
      <c r="F17" s="60">
        <v>0</v>
      </c>
      <c r="G17" s="60">
        <f>+E18*F18</f>
        <v>0</v>
      </c>
    </row>
    <row r="18">
      <c r="A18" s="11"/>
      <c r="B18" s="11"/>
      <c r="C18" s="16"/>
      <c r="D18" s="35"/>
      <c r="E18" s="2"/>
      <c r="F18" s="20"/>
      <c r="G18" s="20"/>
    </row>
    <row r="19" ht="109.5" customHeight="true">
      <c r="A19" s="11"/>
      <c r="B19" s="11"/>
      <c r="C19" s="22">
        <v>1202</v>
      </c>
      <c r="D19" s="31" t="s">
        <v>71</v>
      </c>
      <c r="E19" s="59">
        <v>1</v>
      </c>
      <c r="F19" s="60">
        <v>0</v>
      </c>
      <c r="G19" s="60">
        <f>+E20*F20</f>
        <v>0</v>
      </c>
    </row>
    <row r="20">
      <c r="A20" s="11"/>
      <c r="B20" s="11"/>
      <c r="C20" s="16"/>
      <c r="D20" s="35"/>
      <c r="E20" s="2"/>
      <c r="F20" s="20"/>
      <c r="G20" s="20"/>
    </row>
    <row r="21" ht="115.5" customHeight="true">
      <c r="A21" s="11"/>
      <c r="B21" s="11"/>
      <c r="C21" s="22">
        <v>1203</v>
      </c>
      <c r="D21" s="31" t="s">
        <v>72</v>
      </c>
      <c r="E21" s="23">
        <v>2</v>
      </c>
      <c r="F21" s="24">
        <v>0</v>
      </c>
      <c r="G21" s="24">
        <f>+E22*F22</f>
        <v>0</v>
      </c>
    </row>
    <row r="22">
      <c r="A22" s="11"/>
      <c r="B22" s="11"/>
      <c r="C22" s="16"/>
      <c r="D22" s="33"/>
      <c r="E22" s="16"/>
      <c r="F22" s="19"/>
      <c r="G22" s="19"/>
    </row>
    <row r="23" ht="96" customHeight="true">
      <c r="A23" s="11"/>
      <c r="B23" s="11"/>
      <c r="C23" s="22">
        <v>1204</v>
      </c>
      <c r="D23" s="31" t="s">
        <v>73</v>
      </c>
      <c r="E23" s="23">
        <v>2</v>
      </c>
      <c r="F23" s="24">
        <v>0</v>
      </c>
      <c r="G23" s="24">
        <f>+E24*F24</f>
        <v>0</v>
      </c>
    </row>
    <row r="24">
      <c r="A24" s="11"/>
      <c r="B24" s="11"/>
      <c r="C24" s="16"/>
      <c r="D24" s="33"/>
      <c r="E24" s="16"/>
      <c r="F24" s="19"/>
      <c r="G24" s="19"/>
    </row>
    <row r="25" ht="109.5" customHeight="true">
      <c r="A25" s="11"/>
      <c r="B25" s="11"/>
      <c r="C25" s="22">
        <v>1205</v>
      </c>
      <c r="D25" s="31" t="s">
        <v>77</v>
      </c>
      <c r="E25" s="23">
        <v>14</v>
      </c>
      <c r="F25" s="24">
        <v>0</v>
      </c>
      <c r="G25" s="24">
        <f>+E26*F26</f>
        <v>0</v>
      </c>
    </row>
    <row r="26">
      <c r="A26" s="11"/>
      <c r="B26" s="11"/>
      <c r="C26" s="16"/>
      <c r="D26" s="33"/>
      <c r="E26" s="16"/>
      <c r="F26" s="19"/>
      <c r="G26" s="19"/>
    </row>
    <row r="27" ht="108.75" customHeight="true">
      <c r="A27" s="11"/>
      <c r="B27" s="11"/>
      <c r="C27" s="22">
        <v>1206</v>
      </c>
      <c r="D27" s="31" t="s">
        <v>76</v>
      </c>
      <c r="E27" s="23">
        <v>14</v>
      </c>
      <c r="F27" s="24">
        <v>0</v>
      </c>
      <c r="G27" s="24">
        <f>+E28*F28</f>
        <v>0</v>
      </c>
    </row>
    <row r="28">
      <c r="A28" s="11"/>
      <c r="B28" s="11"/>
      <c r="C28" s="16"/>
      <c r="D28" s="33"/>
      <c r="E28" s="16"/>
      <c r="F28" s="19"/>
      <c r="G28" s="19"/>
    </row>
    <row r="29" ht="131.25" customHeight="true">
      <c r="A29" s="11"/>
      <c r="B29" s="11"/>
      <c r="C29" s="22">
        <v>1207</v>
      </c>
      <c r="D29" s="31" t="s">
        <v>78</v>
      </c>
      <c r="E29" s="39">
        <v>2</v>
      </c>
      <c r="F29" s="24">
        <v>0</v>
      </c>
      <c r="G29" s="24">
        <f>+E30*F30</f>
        <v>0</v>
      </c>
    </row>
    <row r="30">
      <c r="A30" s="11"/>
      <c r="B30" s="11"/>
      <c r="C30" s="16"/>
      <c r="D30" s="33"/>
      <c r="E30" s="37"/>
      <c r="F30" s="19"/>
      <c r="G30" s="19"/>
    </row>
    <row r="31" ht="156" customHeight="true">
      <c r="A31" s="11"/>
      <c r="B31" s="11"/>
      <c r="C31" s="22">
        <v>1208</v>
      </c>
      <c r="D31" s="57" t="s">
        <v>79</v>
      </c>
      <c r="E31" s="39">
        <v>4</v>
      </c>
      <c r="F31" s="24">
        <v>0</v>
      </c>
      <c r="G31" s="24">
        <f>+E32*F32</f>
        <v>0</v>
      </c>
    </row>
    <row r="32">
      <c r="A32" s="11"/>
      <c r="B32" s="11"/>
      <c r="C32" s="16"/>
      <c r="D32" s="33"/>
      <c r="E32" s="37"/>
      <c r="F32" s="19"/>
      <c r="G32" s="19"/>
    </row>
    <row r="33" ht="114.75">
      <c r="A33" s="11"/>
      <c r="B33" s="11"/>
      <c r="C33" s="22">
        <v>1209</v>
      </c>
      <c r="D33" s="57" t="s">
        <v>80</v>
      </c>
      <c r="E33" s="39">
        <v>1</v>
      </c>
      <c r="F33" s="24">
        <v>0</v>
      </c>
      <c r="G33" s="24">
        <f>+E34*F34</f>
        <v>0</v>
      </c>
    </row>
    <row r="34">
      <c r="A34" s="11"/>
      <c r="B34" s="11"/>
      <c r="C34" s="16"/>
      <c r="D34" s="33"/>
      <c r="E34" s="16"/>
      <c r="F34" s="19"/>
      <c r="G34" s="19"/>
    </row>
    <row r="35" ht="102">
      <c r="A35" s="11"/>
      <c r="B35" s="11"/>
      <c r="C35" s="22">
        <v>1210</v>
      </c>
      <c r="D35" s="31" t="s">
        <v>81</v>
      </c>
      <c r="E35" s="39">
        <v>1</v>
      </c>
      <c r="F35" s="24">
        <v>0</v>
      </c>
      <c r="G35" s="24">
        <f>+E36*F36</f>
        <v>0</v>
      </c>
    </row>
    <row r="36" ht="13.5" thickBot="true">
      <c r="A36" s="11"/>
      <c r="B36" s="11"/>
      <c r="C36" s="16"/>
      <c r="D36" s="33"/>
      <c r="E36" s="16"/>
      <c r="F36" s="19"/>
      <c r="G36" s="19"/>
    </row>
    <row r="37" ht="13.5" thickBot="true">
      <c r="A37" s="11"/>
      <c r="B37" s="65" t="str">
        <f>CONCATENATE("TOTAL CAPÍTULO ",B15," - ","(",D15,")")</f>
        <v>TOTAL CAPÍTULO 1200 - (CUADROS ELÉCTRICOS)</v>
      </c>
      <c r="C37" s="65"/>
      <c r="D37" s="65"/>
      <c r="E37" s="65"/>
      <c r="F37" s="66"/>
      <c r="G37" s="21">
        <f>SUM(G17:G37)</f>
        <v>0</v>
      </c>
    </row>
    <row r="38">
      <c r="A38" s="11"/>
      <c r="B38" s="11"/>
    </row>
    <row r="39">
      <c r="A39" s="11"/>
      <c r="B39" s="11"/>
    </row>
    <row r="40">
      <c r="A40" s="11"/>
      <c r="B40" s="10">
        <v>1300</v>
      </c>
      <c r="C40" s="25"/>
      <c r="D40" s="11" t="s">
        <v>6</v>
      </c>
      <c r="E40" s="14"/>
      <c r="F40" s="15"/>
    </row>
    <row r="41">
      <c r="A41" s="11"/>
      <c r="B41" s="11"/>
      <c r="C41" s="16"/>
      <c r="D41" s="17"/>
      <c r="E41" s="18"/>
      <c r="F41" s="18"/>
      <c r="G41" s="18"/>
    </row>
    <row r="42" ht="76.5">
      <c r="A42" s="11"/>
      <c r="B42" s="11"/>
      <c r="C42" s="26">
        <v>1301</v>
      </c>
      <c r="D42" s="30" t="s">
        <v>31</v>
      </c>
      <c r="E42" s="2">
        <f>SUM(E44:E56)</f>
        <v>747</v>
      </c>
      <c r="F42" s="20">
        <v>0</v>
      </c>
      <c r="G42" s="20">
        <f>+E43*F43</f>
        <v>0</v>
      </c>
    </row>
    <row r="43">
      <c r="A43" s="11"/>
      <c r="B43" s="11"/>
      <c r="C43" s="5"/>
      <c r="D43" s="38" t="s">
        <v>100</v>
      </c>
      <c r="E43" s="36">
        <f>3*2*6</f>
        <v>36</v>
      </c>
      <c r="F43" s="20"/>
      <c r="G43" s="20"/>
    </row>
    <row r="44">
      <c r="A44" s="11"/>
      <c r="B44" s="11"/>
      <c r="C44" s="5"/>
      <c r="D44" s="38" t="s">
        <v>101</v>
      </c>
      <c r="E44" s="36">
        <f>3*2*6</f>
        <v>36</v>
      </c>
      <c r="F44" s="20"/>
      <c r="G44" s="20"/>
    </row>
    <row r="45">
      <c r="A45" s="11"/>
      <c r="B45" s="11"/>
      <c r="C45" s="5"/>
      <c r="D45" s="38" t="s">
        <v>102</v>
      </c>
      <c r="E45" s="36">
        <v>90</v>
      </c>
      <c r="F45" s="20"/>
      <c r="G45" s="20"/>
    </row>
    <row r="46">
      <c r="A46" s="11"/>
      <c r="B46" s="11"/>
      <c r="C46" s="5"/>
      <c r="D46" s="38" t="s">
        <v>105</v>
      </c>
      <c r="E46" s="36">
        <v>90</v>
      </c>
      <c r="F46" s="20"/>
      <c r="G46" s="20"/>
    </row>
    <row r="47">
      <c r="A47" s="11"/>
      <c r="B47" s="11"/>
      <c r="C47" s="5"/>
      <c r="D47" s="38" t="s">
        <v>103</v>
      </c>
      <c r="E47" s="36">
        <v>90</v>
      </c>
      <c r="F47" s="20"/>
      <c r="G47" s="20"/>
    </row>
    <row r="48">
      <c r="A48" s="11"/>
      <c r="B48" s="11"/>
      <c r="C48" s="5"/>
      <c r="D48" s="38" t="s">
        <v>104</v>
      </c>
      <c r="E48" s="36">
        <v>160</v>
      </c>
      <c r="F48" s="20"/>
      <c r="G48" s="20"/>
    </row>
    <row r="49">
      <c r="A49" s="11"/>
      <c r="B49" s="11"/>
      <c r="C49" s="5"/>
      <c r="D49" s="38" t="s">
        <v>106</v>
      </c>
      <c r="E49" s="36">
        <v>30</v>
      </c>
      <c r="F49" s="20"/>
      <c r="G49" s="20"/>
    </row>
    <row r="50">
      <c r="A50" s="11"/>
      <c r="B50" s="11"/>
      <c r="C50" s="5"/>
      <c r="D50" s="38" t="s">
        <v>107</v>
      </c>
      <c r="E50" s="36">
        <v>40</v>
      </c>
      <c r="F50" s="20"/>
      <c r="G50" s="20"/>
    </row>
    <row r="51">
      <c r="A51" s="11"/>
      <c r="B51" s="11"/>
      <c r="C51" s="5"/>
      <c r="D51" s="38" t="s">
        <v>108</v>
      </c>
      <c r="E51" s="36">
        <v>40</v>
      </c>
      <c r="F51" s="20"/>
      <c r="G51" s="20"/>
    </row>
    <row r="52">
      <c r="A52" s="11"/>
      <c r="B52" s="11"/>
      <c r="C52" s="5"/>
      <c r="D52" s="38" t="s">
        <v>109</v>
      </c>
      <c r="E52" s="36">
        <v>45</v>
      </c>
      <c r="F52" s="20"/>
      <c r="G52" s="20"/>
    </row>
    <row r="53">
      <c r="A53" s="11"/>
      <c r="B53" s="11"/>
      <c r="C53" s="5"/>
      <c r="D53" s="38" t="s">
        <v>110</v>
      </c>
      <c r="E53" s="36">
        <v>30</v>
      </c>
      <c r="F53" s="20"/>
      <c r="G53" s="20"/>
    </row>
    <row r="54">
      <c r="A54" s="11"/>
      <c r="B54" s="11"/>
      <c r="C54" s="5"/>
      <c r="D54" s="38" t="s">
        <v>46</v>
      </c>
      <c r="E54" s="36">
        <v>40</v>
      </c>
      <c r="F54" s="20"/>
      <c r="G54" s="20"/>
    </row>
    <row r="55">
      <c r="A55" s="11"/>
      <c r="B55" s="11"/>
      <c r="C55" s="5"/>
      <c r="D55" s="38" t="s">
        <v>47</v>
      </c>
      <c r="E55" s="36">
        <v>20</v>
      </c>
      <c r="F55" s="20"/>
      <c r="G55" s="20"/>
    </row>
    <row r="56">
      <c r="A56" s="11"/>
      <c r="B56" s="11"/>
      <c r="C56" s="5"/>
      <c r="D56" s="38"/>
      <c r="E56" s="36"/>
      <c r="F56" s="20"/>
      <c r="G56" s="20"/>
    </row>
    <row r="57">
      <c r="A57" s="11"/>
      <c r="B57" s="11"/>
      <c r="C57" s="5"/>
      <c r="D57" s="27"/>
      <c r="E57" s="2"/>
      <c r="F57" s="20"/>
      <c r="G57" s="20"/>
    </row>
    <row r="58" ht="76.5">
      <c r="A58" s="11"/>
      <c r="B58" s="11"/>
      <c r="C58" s="26">
        <v>1302</v>
      </c>
      <c r="D58" s="31" t="s">
        <v>32</v>
      </c>
      <c r="E58" s="23">
        <f>SUM(E60:E65)</f>
        <v>3850</v>
      </c>
      <c r="F58" s="24">
        <v>0</v>
      </c>
      <c r="G58" s="24">
        <f>+E59*F59</f>
        <v>0</v>
      </c>
    </row>
    <row r="59">
      <c r="A59" s="11"/>
      <c r="B59" s="11"/>
      <c r="C59" s="5"/>
      <c r="D59" s="38" t="s">
        <v>111</v>
      </c>
      <c r="E59" s="36">
        <f>45*26</f>
        <v>1170</v>
      </c>
      <c r="F59" s="19"/>
      <c r="G59" s="19"/>
    </row>
    <row r="60">
      <c r="A60" s="11"/>
      <c r="B60" s="11"/>
      <c r="C60" s="5"/>
      <c r="D60" s="38" t="s">
        <v>112</v>
      </c>
      <c r="E60" s="36">
        <f>45*26</f>
        <v>1170</v>
      </c>
      <c r="F60" s="19"/>
      <c r="G60" s="19"/>
    </row>
    <row r="61">
      <c r="A61" s="11"/>
      <c r="B61" s="11"/>
      <c r="C61" s="5"/>
      <c r="D61" s="38" t="s">
        <v>113</v>
      </c>
      <c r="E61" s="36">
        <v>650</v>
      </c>
      <c r="F61" s="20"/>
      <c r="G61" s="20"/>
    </row>
    <row r="62">
      <c r="A62" s="11"/>
      <c r="B62" s="11"/>
      <c r="C62" s="5"/>
      <c r="D62" s="38" t="s">
        <v>114</v>
      </c>
      <c r="E62" s="36">
        <v>650</v>
      </c>
      <c r="F62" s="20"/>
      <c r="G62" s="20"/>
    </row>
    <row r="63">
      <c r="A63" s="11"/>
      <c r="B63" s="11"/>
      <c r="C63" s="5"/>
      <c r="D63" s="38" t="s">
        <v>115</v>
      </c>
      <c r="E63" s="36">
        <v>105</v>
      </c>
      <c r="F63" s="20"/>
      <c r="G63" s="20"/>
    </row>
    <row r="64">
      <c r="A64" s="11"/>
      <c r="B64" s="11"/>
      <c r="C64" s="5"/>
      <c r="D64" s="38" t="s">
        <v>116</v>
      </c>
      <c r="E64" s="36">
        <v>105</v>
      </c>
      <c r="F64" s="20"/>
      <c r="G64" s="20"/>
    </row>
    <row r="65">
      <c r="A65" s="11"/>
      <c r="B65" s="11"/>
      <c r="C65" s="5"/>
      <c r="D65" s="27"/>
      <c r="E65" s="2"/>
      <c r="F65" s="20"/>
      <c r="G65" s="20"/>
    </row>
    <row r="66" ht="76.5">
      <c r="A66" s="11"/>
      <c r="B66" s="11"/>
      <c r="C66" s="26">
        <v>1303</v>
      </c>
      <c r="D66" s="31" t="s">
        <v>82</v>
      </c>
      <c r="E66" s="23">
        <f>SUM(E68:E71)</f>
        <v>2925</v>
      </c>
      <c r="F66" s="24">
        <v>0</v>
      </c>
      <c r="G66" s="24">
        <f>+E67*F67</f>
        <v>0</v>
      </c>
    </row>
    <row r="67">
      <c r="A67" s="11"/>
      <c r="B67" s="11"/>
      <c r="C67" s="5"/>
      <c r="D67" s="38" t="s">
        <v>117</v>
      </c>
      <c r="E67" s="36">
        <f>20*45</f>
        <v>900</v>
      </c>
      <c r="F67" s="20"/>
      <c r="G67" s="20"/>
    </row>
    <row r="68">
      <c r="A68" s="11"/>
      <c r="B68" s="11"/>
      <c r="C68" s="5"/>
      <c r="D68" s="38" t="s">
        <v>118</v>
      </c>
      <c r="E68" s="36">
        <f>26*45</f>
        <v>1170</v>
      </c>
      <c r="F68" s="20"/>
      <c r="G68" s="20"/>
    </row>
    <row r="69">
      <c r="A69" s="11"/>
      <c r="B69" s="11"/>
      <c r="C69" s="5"/>
      <c r="D69" s="38" t="s">
        <v>119</v>
      </c>
      <c r="E69" s="36">
        <f>3*45</f>
        <v>135</v>
      </c>
      <c r="F69" s="20"/>
      <c r="G69" s="20"/>
    </row>
    <row r="70">
      <c r="A70" s="11"/>
      <c r="B70" s="11"/>
      <c r="C70" s="5"/>
      <c r="D70" s="38" t="s">
        <v>120</v>
      </c>
      <c r="E70" s="36">
        <f>16*45</f>
        <v>720</v>
      </c>
      <c r="F70" s="20"/>
      <c r="G70" s="20"/>
    </row>
    <row r="71" ht="10.5" customHeight="true">
      <c r="A71" s="11"/>
      <c r="B71" s="11"/>
      <c r="C71" s="5"/>
      <c r="D71" s="38"/>
      <c r="E71" s="36"/>
      <c r="F71" s="20"/>
      <c r="G71" s="20"/>
    </row>
    <row r="72" ht="76.5">
      <c r="A72" s="11"/>
      <c r="B72" s="11"/>
      <c r="C72" s="26">
        <v>1304</v>
      </c>
      <c r="D72" s="31" t="s">
        <v>33</v>
      </c>
      <c r="E72" s="23">
        <f>SUM(E74:E75)</f>
        <v>50</v>
      </c>
      <c r="F72" s="24">
        <v>0</v>
      </c>
      <c r="G72" s="24">
        <f>+E73*F73</f>
        <v>0</v>
      </c>
    </row>
    <row r="73">
      <c r="A73" s="11"/>
      <c r="B73" s="11"/>
      <c r="C73" s="5"/>
      <c r="D73" s="38" t="s">
        <v>121</v>
      </c>
      <c r="E73" s="36">
        <v>50</v>
      </c>
      <c r="F73" s="20"/>
      <c r="G73" s="20"/>
    </row>
    <row r="74">
      <c r="A74" s="11"/>
      <c r="B74" s="11"/>
      <c r="C74" s="5"/>
      <c r="D74" s="38"/>
      <c r="E74" s="36"/>
      <c r="F74" s="20"/>
      <c r="G74" s="20"/>
    </row>
    <row r="75">
      <c r="A75" s="11"/>
      <c r="B75" s="11"/>
      <c r="C75" s="5"/>
      <c r="D75" s="38"/>
      <c r="E75" s="36"/>
      <c r="F75" s="20"/>
      <c r="G75" s="20"/>
    </row>
    <row r="76" ht="76.5">
      <c r="A76" s="11"/>
      <c r="B76" s="11"/>
      <c r="C76" s="26">
        <v>1305</v>
      </c>
      <c r="D76" s="31" t="s">
        <v>38</v>
      </c>
      <c r="E76" s="23">
        <f>SUM(E78:E81)</f>
        <v>3405</v>
      </c>
      <c r="F76" s="24">
        <v>0</v>
      </c>
      <c r="G76" s="24">
        <f>+E77*F77</f>
        <v>0</v>
      </c>
    </row>
    <row r="77">
      <c r="A77" s="11"/>
      <c r="B77" s="11"/>
      <c r="C77" s="5"/>
      <c r="D77" s="38" t="s">
        <v>125</v>
      </c>
      <c r="E77" s="36">
        <f>26*45</f>
        <v>1170</v>
      </c>
      <c r="F77" s="20"/>
      <c r="G77" s="20"/>
    </row>
    <row r="78">
      <c r="A78" s="11"/>
      <c r="B78" s="11"/>
      <c r="C78" s="5"/>
      <c r="D78" s="38" t="s">
        <v>126</v>
      </c>
      <c r="E78" s="36">
        <f>3*45</f>
        <v>135</v>
      </c>
      <c r="F78" s="20"/>
      <c r="G78" s="20"/>
    </row>
    <row r="79">
      <c r="A79" s="11"/>
      <c r="B79" s="11"/>
      <c r="C79" s="5"/>
      <c r="D79" s="38" t="s">
        <v>122</v>
      </c>
      <c r="E79" s="36">
        <f>80*14</f>
        <v>1120</v>
      </c>
      <c r="F79" s="20"/>
      <c r="G79" s="20"/>
    </row>
    <row r="80">
      <c r="A80" s="11"/>
      <c r="B80" s="11"/>
      <c r="C80" s="5"/>
      <c r="D80" s="38" t="s">
        <v>123</v>
      </c>
      <c r="E80" s="36">
        <f>70*14</f>
        <v>980</v>
      </c>
      <c r="F80" s="20"/>
      <c r="G80" s="20"/>
    </row>
    <row r="81">
      <c r="A81" s="11"/>
      <c r="B81" s="11"/>
      <c r="C81" s="5"/>
      <c r="D81" s="38"/>
      <c r="E81" s="36"/>
      <c r="F81" s="20"/>
      <c r="G81" s="20"/>
    </row>
    <row r="82" ht="76.5">
      <c r="A82" s="11"/>
      <c r="B82" s="11"/>
      <c r="C82" s="26">
        <v>1306</v>
      </c>
      <c r="D82" s="31" t="s">
        <v>124</v>
      </c>
      <c r="E82" s="23">
        <f>SUM(E84)</f>
        <v>105</v>
      </c>
      <c r="F82" s="24">
        <v>0</v>
      </c>
      <c r="G82" s="24">
        <f>+E83*F83</f>
        <v>0</v>
      </c>
    </row>
    <row r="83">
      <c r="A83" s="11"/>
      <c r="B83" s="11"/>
      <c r="C83" s="5"/>
      <c r="D83" s="38" t="s">
        <v>127</v>
      </c>
      <c r="E83" s="36">
        <f>3*35</f>
        <v>105</v>
      </c>
      <c r="F83" s="20"/>
      <c r="G83" s="20"/>
    </row>
    <row r="84">
      <c r="A84" s="11"/>
      <c r="B84" s="11"/>
      <c r="C84" s="5"/>
      <c r="D84" s="38"/>
      <c r="E84" s="36"/>
      <c r="F84" s="20"/>
      <c r="G84" s="20"/>
    </row>
    <row r="85" ht="76.5">
      <c r="A85" s="11"/>
      <c r="B85" s="11"/>
      <c r="C85" s="26">
        <v>1307</v>
      </c>
      <c r="D85" s="31" t="s">
        <v>43</v>
      </c>
      <c r="E85" s="23">
        <f>SUM(E87:E91)</f>
        <v>495</v>
      </c>
      <c r="F85" s="24">
        <v>0</v>
      </c>
      <c r="G85" s="24">
        <f>+E86*F86</f>
        <v>0</v>
      </c>
    </row>
    <row r="86">
      <c r="A86" s="11"/>
      <c r="B86" s="11"/>
      <c r="C86" s="5"/>
      <c r="D86" s="38" t="s">
        <v>42</v>
      </c>
      <c r="E86" s="36">
        <v>35</v>
      </c>
      <c r="F86" s="20"/>
      <c r="G86" s="20"/>
    </row>
    <row r="87">
      <c r="A87" s="11"/>
      <c r="B87" s="11"/>
      <c r="C87" s="5"/>
      <c r="D87" s="38" t="s">
        <v>44</v>
      </c>
      <c r="E87" s="36">
        <v>30</v>
      </c>
      <c r="F87" s="20"/>
      <c r="G87" s="20"/>
    </row>
    <row r="88">
      <c r="A88" s="11"/>
      <c r="B88" s="11"/>
      <c r="C88" s="5"/>
      <c r="D88" s="38" t="s">
        <v>45</v>
      </c>
      <c r="E88" s="36">
        <v>30</v>
      </c>
      <c r="F88" s="20"/>
      <c r="G88" s="20"/>
    </row>
    <row r="89">
      <c r="A89" s="11"/>
      <c r="B89" s="11"/>
      <c r="C89" s="5"/>
      <c r="D89" s="38" t="s">
        <v>83</v>
      </c>
      <c r="E89" s="36">
        <f>60*4</f>
        <v>240</v>
      </c>
      <c r="F89" s="20"/>
      <c r="G89" s="20"/>
    </row>
    <row r="90">
      <c r="A90" s="11"/>
      <c r="B90" s="11"/>
      <c r="C90" s="5"/>
      <c r="D90" s="38" t="s">
        <v>84</v>
      </c>
      <c r="E90" s="36">
        <f>80*2</f>
        <v>160</v>
      </c>
      <c r="F90" s="20"/>
      <c r="G90" s="20"/>
    </row>
    <row r="91">
      <c r="A91" s="11"/>
      <c r="B91" s="11"/>
      <c r="C91" s="5"/>
      <c r="D91" s="27"/>
      <c r="E91" s="2"/>
      <c r="F91" s="20"/>
      <c r="G91" s="20"/>
    </row>
    <row r="92" ht="76.5">
      <c r="A92" s="11"/>
      <c r="B92" s="11"/>
      <c r="C92" s="26">
        <v>1308</v>
      </c>
      <c r="D92" s="31" t="s">
        <v>34</v>
      </c>
      <c r="E92" s="23">
        <f>SUM(E94:E94)</f>
        <v>65</v>
      </c>
      <c r="F92" s="24">
        <v>0</v>
      </c>
      <c r="G92" s="24">
        <f>+E93*F93</f>
        <v>0</v>
      </c>
    </row>
    <row r="93">
      <c r="A93" s="11"/>
      <c r="B93" s="11"/>
      <c r="C93" s="5"/>
      <c r="D93" s="38" t="s">
        <v>58</v>
      </c>
      <c r="E93" s="36">
        <v>65</v>
      </c>
      <c r="F93" s="20"/>
      <c r="G93" s="20"/>
    </row>
    <row r="94">
      <c r="A94" s="11"/>
      <c r="B94" s="11"/>
      <c r="C94" s="5"/>
      <c r="D94" s="27"/>
      <c r="E94" s="2"/>
      <c r="F94" s="20"/>
      <c r="G94" s="20"/>
    </row>
    <row r="95" ht="89.25">
      <c r="A95" s="11"/>
      <c r="B95" s="11"/>
      <c r="C95" s="26">
        <v>1309</v>
      </c>
      <c r="D95" s="31" t="s">
        <v>27</v>
      </c>
      <c r="E95" s="23">
        <f>SUM(E97:E100)</f>
        <v>210</v>
      </c>
      <c r="F95" s="24">
        <v>0</v>
      </c>
      <c r="G95" s="24">
        <f>+E96*F96</f>
        <v>0</v>
      </c>
    </row>
    <row r="96">
      <c r="A96" s="11"/>
      <c r="B96" s="11"/>
      <c r="C96" s="5"/>
      <c r="D96" s="38" t="s">
        <v>128</v>
      </c>
      <c r="E96" s="36">
        <f>2*20</f>
        <v>40</v>
      </c>
      <c r="F96" s="20"/>
      <c r="G96" s="20"/>
    </row>
    <row r="97">
      <c r="A97" s="11"/>
      <c r="B97" s="11"/>
      <c r="C97" s="5"/>
      <c r="D97" s="38" t="s">
        <v>129</v>
      </c>
      <c r="E97" s="36">
        <f>2*20</f>
        <v>40</v>
      </c>
      <c r="F97" s="20"/>
      <c r="G97" s="20"/>
    </row>
    <row r="98">
      <c r="A98" s="11"/>
      <c r="B98" s="11"/>
      <c r="C98" s="5"/>
      <c r="D98" s="38" t="s">
        <v>41</v>
      </c>
      <c r="E98" s="36">
        <v>75</v>
      </c>
      <c r="F98" s="20"/>
      <c r="G98" s="20"/>
    </row>
    <row r="99">
      <c r="A99" s="11"/>
      <c r="B99" s="11"/>
      <c r="C99" s="5"/>
      <c r="D99" s="38" t="s">
        <v>130</v>
      </c>
      <c r="E99" s="36">
        <v>55</v>
      </c>
      <c r="F99" s="20"/>
      <c r="G99" s="20"/>
    </row>
    <row r="100">
      <c r="A100" s="11"/>
      <c r="B100" s="11"/>
      <c r="C100" s="5"/>
      <c r="D100" s="27"/>
      <c r="E100" s="2"/>
      <c r="F100" s="20"/>
      <c r="G100" s="20"/>
    </row>
    <row r="101" ht="89.25">
      <c r="A101" s="11"/>
      <c r="B101" s="11"/>
      <c r="C101" s="26">
        <v>1310</v>
      </c>
      <c r="D101" s="31" t="s">
        <v>95</v>
      </c>
      <c r="E101" s="23">
        <f>SUM(E103:E108)</f>
        <v>90</v>
      </c>
      <c r="F101" s="24">
        <v>0</v>
      </c>
      <c r="G101" s="24">
        <f>+E102*F102</f>
        <v>0</v>
      </c>
    </row>
    <row r="102">
      <c r="A102" s="11"/>
      <c r="B102" s="11"/>
      <c r="C102" s="5"/>
      <c r="D102" s="38" t="s">
        <v>96</v>
      </c>
      <c r="E102" s="36">
        <v>15</v>
      </c>
      <c r="F102" s="20"/>
      <c r="G102" s="20"/>
    </row>
    <row r="103">
      <c r="A103" s="11"/>
      <c r="B103" s="11"/>
      <c r="C103" s="5"/>
      <c r="D103" s="38" t="s">
        <v>97</v>
      </c>
      <c r="E103" s="36">
        <v>15</v>
      </c>
      <c r="F103" s="20"/>
      <c r="G103" s="20"/>
    </row>
    <row r="104">
      <c r="A104" s="11"/>
      <c r="B104" s="11"/>
      <c r="C104" s="5"/>
      <c r="D104" s="38" t="s">
        <v>98</v>
      </c>
      <c r="E104" s="36">
        <v>15</v>
      </c>
      <c r="F104" s="20"/>
      <c r="G104" s="20"/>
    </row>
    <row r="105">
      <c r="A105" s="11"/>
      <c r="B105" s="11"/>
      <c r="C105" s="5"/>
      <c r="D105" s="38" t="s">
        <v>131</v>
      </c>
      <c r="E105" s="36">
        <v>15</v>
      </c>
      <c r="F105" s="20"/>
      <c r="G105" s="20"/>
    </row>
    <row r="106">
      <c r="A106" s="11"/>
      <c r="B106" s="11"/>
      <c r="C106" s="5"/>
      <c r="D106" s="38" t="s">
        <v>132</v>
      </c>
      <c r="E106" s="36">
        <v>15</v>
      </c>
      <c r="F106" s="20"/>
      <c r="G106" s="20"/>
    </row>
    <row r="107">
      <c r="A107" s="11"/>
      <c r="B107" s="11"/>
      <c r="C107" s="5"/>
      <c r="D107" s="38" t="s">
        <v>133</v>
      </c>
      <c r="E107" s="36">
        <v>15</v>
      </c>
      <c r="F107" s="20"/>
      <c r="G107" s="20"/>
    </row>
    <row r="108">
      <c r="A108" s="11"/>
      <c r="B108" s="11"/>
      <c r="C108" s="5"/>
      <c r="D108" s="27"/>
      <c r="E108" s="2"/>
      <c r="F108" s="20"/>
      <c r="G108" s="20"/>
    </row>
    <row r="109" ht="89.25">
      <c r="A109" s="11"/>
      <c r="B109" s="55"/>
      <c r="C109" s="26">
        <v>1311</v>
      </c>
      <c r="D109" s="31" t="s">
        <v>59</v>
      </c>
      <c r="E109" s="23">
        <f>SUM(E111)</f>
        <v>100</v>
      </c>
      <c r="F109" s="24">
        <v>0</v>
      </c>
      <c r="G109" s="24">
        <f>+E110*F110</f>
        <v>0</v>
      </c>
    </row>
    <row r="110">
      <c r="A110" s="11"/>
      <c r="B110" s="11"/>
      <c r="C110" s="5"/>
      <c r="D110" s="38" t="s">
        <v>85</v>
      </c>
      <c r="E110" s="36">
        <v>100</v>
      </c>
      <c r="F110" s="20"/>
      <c r="G110" s="20"/>
    </row>
    <row r="111">
      <c r="A111" s="11"/>
      <c r="B111" s="11"/>
      <c r="C111" s="5"/>
      <c r="D111" s="27"/>
      <c r="E111" s="2"/>
      <c r="F111" s="20"/>
      <c r="G111" s="20"/>
    </row>
    <row r="112" ht="38.25">
      <c r="A112" s="11"/>
      <c r="B112" s="11"/>
      <c r="C112" s="22">
        <v>1312</v>
      </c>
      <c r="D112" s="31" t="s">
        <v>60</v>
      </c>
      <c r="E112" s="23">
        <f>SUM(E114:E116)</f>
        <v>33</v>
      </c>
      <c r="F112" s="24">
        <v>0</v>
      </c>
      <c r="G112" s="24">
        <f>+E113*F113</f>
        <v>0</v>
      </c>
    </row>
    <row r="113">
      <c r="A113" s="11"/>
      <c r="B113" s="11"/>
      <c r="C113" s="16"/>
      <c r="D113" s="38" t="s">
        <v>36</v>
      </c>
      <c r="E113" s="36">
        <v>15</v>
      </c>
      <c r="F113" s="19"/>
      <c r="G113" s="19"/>
    </row>
    <row r="114">
      <c r="A114" s="11"/>
      <c r="B114" s="11"/>
      <c r="C114" s="16"/>
      <c r="D114" s="38" t="s">
        <v>39</v>
      </c>
      <c r="E114" s="36">
        <v>6</v>
      </c>
      <c r="F114" s="19"/>
      <c r="G114" s="19"/>
    </row>
    <row r="115">
      <c r="A115" s="11"/>
      <c r="B115" s="11"/>
      <c r="C115" s="16"/>
      <c r="D115" s="38" t="s">
        <v>40</v>
      </c>
      <c r="E115" s="36">
        <v>12</v>
      </c>
      <c r="F115" s="19"/>
      <c r="G115" s="19"/>
    </row>
    <row r="116">
      <c r="A116" s="11"/>
      <c r="B116" s="11"/>
      <c r="C116" s="16"/>
      <c r="D116" s="33"/>
      <c r="E116" s="16"/>
      <c r="F116" s="19"/>
      <c r="G116" s="19"/>
    </row>
    <row r="117" ht="38.25">
      <c r="A117" s="11"/>
      <c r="B117" s="11"/>
      <c r="C117" s="22">
        <v>1313</v>
      </c>
      <c r="D117" s="31" t="s">
        <v>61</v>
      </c>
      <c r="E117" s="23">
        <f>SUM(E119:E126)</f>
        <v>291</v>
      </c>
      <c r="F117" s="24">
        <v>0</v>
      </c>
      <c r="G117" s="24">
        <f>+E118*F118</f>
        <v>0</v>
      </c>
    </row>
    <row r="118">
      <c r="A118" s="11"/>
      <c r="B118" s="11"/>
      <c r="C118" s="16"/>
      <c r="D118" s="38" t="s">
        <v>62</v>
      </c>
      <c r="E118" s="36">
        <v>94</v>
      </c>
      <c r="F118" s="19"/>
      <c r="G118" s="19"/>
    </row>
    <row r="119">
      <c r="A119" s="11"/>
      <c r="B119" s="11"/>
      <c r="C119" s="16"/>
      <c r="D119" s="38" t="s">
        <v>35</v>
      </c>
      <c r="E119" s="36">
        <v>50</v>
      </c>
      <c r="F119" s="19"/>
      <c r="G119" s="19"/>
    </row>
    <row r="120">
      <c r="A120" s="11"/>
      <c r="B120" s="11"/>
      <c r="C120" s="16"/>
      <c r="D120" s="38" t="s">
        <v>36</v>
      </c>
      <c r="E120" s="36">
        <v>40</v>
      </c>
      <c r="F120" s="19"/>
      <c r="G120" s="19"/>
    </row>
    <row r="121">
      <c r="A121" s="11"/>
      <c r="B121" s="11"/>
      <c r="C121" s="16"/>
      <c r="D121" s="38" t="s">
        <v>39</v>
      </c>
      <c r="E121" s="36">
        <v>7</v>
      </c>
      <c r="F121" s="19"/>
      <c r="G121" s="19"/>
    </row>
    <row r="122">
      <c r="A122" s="11"/>
      <c r="B122" s="11"/>
      <c r="C122" s="16"/>
      <c r="D122" s="38" t="s">
        <v>94</v>
      </c>
      <c r="E122" s="36">
        <v>7</v>
      </c>
      <c r="F122" s="19"/>
      <c r="G122" s="19"/>
    </row>
    <row r="123">
      <c r="A123" s="11"/>
      <c r="B123" s="11"/>
      <c r="C123" s="16"/>
      <c r="D123" s="38" t="s">
        <v>35</v>
      </c>
      <c r="E123" s="36">
        <v>50</v>
      </c>
      <c r="F123" s="19"/>
      <c r="G123" s="19"/>
    </row>
    <row r="124">
      <c r="A124" s="11"/>
      <c r="B124" s="11"/>
      <c r="C124" s="16"/>
      <c r="D124" s="38" t="s">
        <v>36</v>
      </c>
      <c r="E124" s="36">
        <v>28</v>
      </c>
      <c r="F124" s="19"/>
      <c r="G124" s="19"/>
    </row>
    <row r="125">
      <c r="A125" s="11"/>
      <c r="B125" s="11"/>
      <c r="C125" s="16"/>
      <c r="D125" s="38" t="s">
        <v>63</v>
      </c>
      <c r="E125" s="36">
        <v>15</v>
      </c>
      <c r="F125" s="19"/>
      <c r="G125" s="19"/>
    </row>
    <row r="126">
      <c r="A126" s="11"/>
      <c r="B126" s="11"/>
      <c r="C126" s="16"/>
      <c r="D126" s="33"/>
      <c r="E126" s="16"/>
      <c r="F126" s="19"/>
      <c r="G126" s="19"/>
    </row>
    <row r="127" ht="25.5">
      <c r="A127" s="11"/>
      <c r="B127" s="11"/>
      <c r="C127" s="22">
        <v>1314</v>
      </c>
      <c r="D127" s="31" t="s">
        <v>65</v>
      </c>
      <c r="E127" s="23">
        <f>SUM(E129:E129)</f>
        <v>46</v>
      </c>
      <c r="F127" s="24">
        <v>0</v>
      </c>
      <c r="G127" s="24">
        <f>+E128*F128</f>
        <v>0</v>
      </c>
    </row>
    <row r="128">
      <c r="A128" s="11"/>
      <c r="B128" s="11"/>
      <c r="C128" s="16"/>
      <c r="D128" s="38" t="s">
        <v>64</v>
      </c>
      <c r="E128" s="36">
        <v>46</v>
      </c>
      <c r="F128" s="19"/>
      <c r="G128" s="19"/>
    </row>
    <row r="129">
      <c r="A129" s="11"/>
      <c r="B129" s="11"/>
      <c r="C129" s="16"/>
      <c r="D129" s="38"/>
      <c r="E129" s="36"/>
      <c r="F129" s="19"/>
      <c r="G129" s="19"/>
    </row>
    <row r="130" ht="25.5">
      <c r="A130" s="11"/>
      <c r="B130" s="11"/>
      <c r="C130" s="22">
        <v>1315</v>
      </c>
      <c r="D130" s="31" t="s">
        <v>66</v>
      </c>
      <c r="E130" s="23">
        <f>SUM(E132:E132)</f>
        <v>65</v>
      </c>
      <c r="F130" s="24">
        <v>0</v>
      </c>
      <c r="G130" s="24">
        <f>+E131*F131</f>
        <v>0</v>
      </c>
    </row>
    <row r="131">
      <c r="A131" s="11"/>
      <c r="B131" s="11"/>
      <c r="C131" s="16"/>
      <c r="D131" s="38" t="s">
        <v>64</v>
      </c>
      <c r="E131" s="36">
        <v>65</v>
      </c>
      <c r="F131" s="19"/>
      <c r="G131" s="19"/>
    </row>
    <row r="132">
      <c r="A132" s="11"/>
      <c r="B132" s="11"/>
      <c r="C132" s="16"/>
      <c r="D132" s="38"/>
      <c r="E132" s="36"/>
      <c r="F132" s="19"/>
      <c r="G132" s="19"/>
    </row>
    <row r="133" ht="25.5">
      <c r="A133" s="11"/>
      <c r="B133" s="11"/>
      <c r="C133" s="22">
        <v>1316</v>
      </c>
      <c r="D133" s="31" t="s">
        <v>18</v>
      </c>
      <c r="E133" s="23">
        <f>SUM(E135:E136)</f>
        <v>150</v>
      </c>
      <c r="F133" s="24">
        <v>0</v>
      </c>
      <c r="G133" s="24">
        <f>+E134*F134</f>
        <v>0</v>
      </c>
    </row>
    <row r="134">
      <c r="A134" s="11"/>
      <c r="B134" s="11"/>
      <c r="C134" s="16"/>
      <c r="D134" s="38" t="s">
        <v>35</v>
      </c>
      <c r="E134" s="36">
        <v>78</v>
      </c>
      <c r="F134" s="19"/>
      <c r="G134" s="19"/>
    </row>
    <row r="135">
      <c r="A135" s="11"/>
      <c r="B135" s="11"/>
      <c r="C135" s="16"/>
      <c r="D135" s="38" t="s">
        <v>64</v>
      </c>
      <c r="E135" s="36">
        <v>72</v>
      </c>
      <c r="F135" s="19"/>
      <c r="G135" s="19"/>
    </row>
    <row r="136" ht="13.5" thickBot="true">
      <c r="A136" s="11"/>
      <c r="B136" s="11"/>
      <c r="C136" s="16"/>
      <c r="D136" s="38"/>
      <c r="E136" s="36"/>
      <c r="F136" s="19"/>
      <c r="G136" s="19"/>
    </row>
    <row r="137" ht="13.5" thickBot="true">
      <c r="A137" s="11"/>
      <c r="B137" s="65" t="str">
        <f>CONCATENATE("TOTAL CAPÍTULO ",B41," - ","(",D41,")")</f>
        <v>TOTAL CAPÍTULO 1300 - (CANALIZACIONES Y CABLEADO)</v>
      </c>
      <c r="C137" s="65"/>
      <c r="D137" s="65"/>
      <c r="E137" s="65"/>
      <c r="F137" s="66"/>
      <c r="G137" s="21">
        <f>SUM(G43:G137)</f>
        <v>0</v>
      </c>
    </row>
    <row r="138">
      <c r="A138" s="11"/>
      <c r="B138" s="11"/>
    </row>
    <row r="139">
      <c r="A139" s="11"/>
      <c r="B139" s="11"/>
    </row>
    <row r="140">
      <c r="A140" s="11"/>
      <c r="B140" s="10">
        <v>1400</v>
      </c>
      <c r="C140" s="25"/>
      <c r="D140" s="11" t="s">
        <v>7</v>
      </c>
      <c r="E140" s="14"/>
      <c r="F140" s="15"/>
    </row>
    <row r="141">
      <c r="A141" s="11"/>
      <c r="B141" s="11"/>
      <c r="C141" s="16"/>
      <c r="D141" s="17"/>
      <c r="E141" s="18"/>
      <c r="F141" s="18"/>
      <c r="G141" s="18"/>
    </row>
    <row r="142" ht="41.25" customHeight="true">
      <c r="A142" s="11"/>
      <c r="B142" s="11"/>
      <c r="C142" s="47">
        <v>1401</v>
      </c>
      <c r="D142" s="50" t="s">
        <v>86</v>
      </c>
      <c r="E142" s="39">
        <f>SUM(E144:E144)</f>
        <v>1</v>
      </c>
      <c r="F142" s="48">
        <v>0</v>
      </c>
      <c r="G142" s="48">
        <f>+E143*F143</f>
        <v>0</v>
      </c>
    </row>
    <row r="143">
      <c r="A143" s="11"/>
      <c r="B143" s="11"/>
      <c r="C143" s="37"/>
      <c r="D143" s="38" t="s">
        <v>88</v>
      </c>
      <c r="E143" s="36">
        <v>1</v>
      </c>
      <c r="F143" s="49"/>
      <c r="G143" s="49"/>
    </row>
    <row r="144">
      <c r="A144" s="11"/>
      <c r="B144" s="11"/>
      <c r="C144" s="37"/>
      <c r="D144" s="38"/>
      <c r="E144" s="36"/>
      <c r="F144" s="49"/>
      <c r="G144" s="49"/>
    </row>
    <row r="145" ht="40.5" customHeight="true">
      <c r="A145" s="11"/>
      <c r="B145" s="11"/>
      <c r="C145" s="47">
        <v>1402</v>
      </c>
      <c r="D145" s="50" t="s">
        <v>87</v>
      </c>
      <c r="E145" s="39">
        <f>SUM(E147:E148)</f>
        <v>16</v>
      </c>
      <c r="F145" s="48">
        <v>0</v>
      </c>
      <c r="G145" s="48">
        <f>+E146*F146</f>
        <v>0</v>
      </c>
    </row>
    <row r="146">
      <c r="A146" s="11"/>
      <c r="B146" s="11"/>
      <c r="C146" s="37"/>
      <c r="D146" s="38" t="s">
        <v>23</v>
      </c>
      <c r="E146" s="36">
        <v>8</v>
      </c>
      <c r="F146" s="49"/>
      <c r="G146" s="49"/>
    </row>
    <row r="147">
      <c r="A147" s="11"/>
      <c r="B147" s="11"/>
      <c r="C147" s="37"/>
      <c r="D147" s="38" t="s">
        <v>24</v>
      </c>
      <c r="E147" s="36">
        <v>8</v>
      </c>
      <c r="F147" s="49"/>
      <c r="G147" s="49"/>
    </row>
    <row r="148">
      <c r="A148" s="11"/>
      <c r="B148" s="11"/>
      <c r="C148" s="16"/>
      <c r="D148" s="33"/>
      <c r="E148" s="37"/>
      <c r="F148" s="19"/>
      <c r="G148" s="19"/>
    </row>
    <row r="149" ht="25.5" customHeight="true">
      <c r="A149" s="11"/>
      <c r="B149" s="11"/>
      <c r="C149" s="47">
        <v>1403</v>
      </c>
      <c r="D149" s="50" t="s">
        <v>30</v>
      </c>
      <c r="E149" s="39">
        <f>SUM(E151:E152)</f>
        <v>8</v>
      </c>
      <c r="F149" s="48">
        <v>0</v>
      </c>
      <c r="G149" s="48">
        <f>+E150*F150</f>
        <v>0</v>
      </c>
    </row>
    <row r="150">
      <c r="A150" s="11"/>
      <c r="B150" s="11"/>
      <c r="C150" s="37"/>
      <c r="D150" s="53" t="s">
        <v>29</v>
      </c>
      <c r="E150" s="37">
        <v>4</v>
      </c>
      <c r="F150" s="49"/>
      <c r="G150" s="49"/>
    </row>
    <row r="151">
      <c r="A151" s="11"/>
      <c r="B151" s="11"/>
      <c r="C151" s="16"/>
      <c r="D151" s="53" t="s">
        <v>22</v>
      </c>
      <c r="E151" s="37">
        <v>4</v>
      </c>
      <c r="F151" s="19"/>
      <c r="G151" s="19"/>
    </row>
    <row r="152">
      <c r="A152" s="11"/>
      <c r="B152" s="11"/>
      <c r="C152" s="16"/>
      <c r="D152" s="33"/>
      <c r="E152" s="37"/>
      <c r="F152" s="19"/>
      <c r="G152" s="19"/>
    </row>
    <row r="153" ht="25.5" customHeight="true">
      <c r="A153" s="11"/>
      <c r="B153" s="11"/>
      <c r="C153" s="47">
        <v>1404</v>
      </c>
      <c r="D153" s="50" t="s">
        <v>74</v>
      </c>
      <c r="E153" s="39">
        <v>1</v>
      </c>
      <c r="F153" s="48">
        <v>0</v>
      </c>
      <c r="G153" s="48">
        <f>+E154*F154</f>
        <v>0</v>
      </c>
    </row>
    <row r="154" ht="13.5" thickBot="true">
      <c r="A154" s="11"/>
      <c r="B154" s="11"/>
      <c r="C154" s="16"/>
      <c r="D154" s="33"/>
      <c r="E154" s="37"/>
      <c r="F154" s="19"/>
      <c r="G154" s="19"/>
    </row>
    <row r="155" ht="13.5" thickBot="true">
      <c r="A155" s="11"/>
      <c r="B155" s="65" t="str">
        <f>CONCATENATE("TOTAL CAPÍTULO ",B141," - ","(",D141,")")</f>
        <v>TOTAL CAPÍTULO 1400 - (MECANISMOS)</v>
      </c>
      <c r="C155" s="65"/>
      <c r="D155" s="65"/>
      <c r="E155" s="65"/>
      <c r="F155" s="66"/>
      <c r="G155" s="21">
        <f>SUM(G143:G154)</f>
        <v>0</v>
      </c>
    </row>
    <row r="156">
      <c r="A156" s="11"/>
      <c r="B156" s="28"/>
      <c r="C156" s="28"/>
      <c r="D156" s="28"/>
      <c r="E156" s="28"/>
      <c r="F156" s="28"/>
      <c r="G156" s="29"/>
    </row>
    <row r="157">
      <c r="A157" s="11"/>
      <c r="B157" s="10">
        <v>1500</v>
      </c>
      <c r="C157" s="25"/>
      <c r="D157" s="11" t="s">
        <v>19</v>
      </c>
      <c r="E157" s="14"/>
      <c r="F157" s="15"/>
    </row>
    <row r="158">
      <c r="A158" s="11"/>
      <c r="B158" s="28"/>
      <c r="C158" s="28"/>
      <c r="D158" s="28"/>
      <c r="E158" s="28"/>
      <c r="F158" s="28"/>
      <c r="G158" s="29"/>
    </row>
    <row r="159" ht="25.5">
      <c r="A159" s="11"/>
      <c r="B159" s="28"/>
      <c r="C159" s="22">
        <v>1501</v>
      </c>
      <c r="D159" s="31" t="s">
        <v>28</v>
      </c>
      <c r="E159" s="39">
        <f>SUM(E161:E162)</f>
        <v>40</v>
      </c>
      <c r="F159" s="24">
        <v>0</v>
      </c>
      <c r="G159" s="24">
        <f>+E160*F160</f>
        <v>0</v>
      </c>
    </row>
    <row r="160">
      <c r="A160" s="11"/>
      <c r="B160" s="28"/>
      <c r="C160" s="16"/>
      <c r="D160" s="51" t="s">
        <v>29</v>
      </c>
      <c r="E160" s="37">
        <v>20</v>
      </c>
      <c r="F160" s="19"/>
      <c r="G160" s="19"/>
    </row>
    <row r="161">
      <c r="A161" s="11"/>
      <c r="B161" s="28"/>
      <c r="C161" s="16"/>
      <c r="D161" s="51" t="s">
        <v>22</v>
      </c>
      <c r="E161" s="37">
        <v>20</v>
      </c>
      <c r="F161" s="19"/>
      <c r="G161" s="19"/>
    </row>
    <row r="162">
      <c r="A162" s="11"/>
      <c r="B162" s="28"/>
      <c r="C162" s="16"/>
      <c r="D162" s="33"/>
      <c r="E162" s="37"/>
      <c r="F162" s="19"/>
      <c r="G162" s="19"/>
    </row>
    <row r="163" ht="25.5">
      <c r="A163" s="11"/>
      <c r="B163" s="28"/>
      <c r="C163" s="22">
        <v>1502</v>
      </c>
      <c r="D163" s="31" t="s">
        <v>67</v>
      </c>
      <c r="E163" s="39">
        <f>SUM(E165:E166)</f>
        <v>32</v>
      </c>
      <c r="F163" s="24">
        <v>0</v>
      </c>
      <c r="G163" s="24">
        <f>+E164*F164</f>
        <v>0</v>
      </c>
    </row>
    <row r="164">
      <c r="A164" s="11"/>
      <c r="B164" s="28"/>
      <c r="C164" s="16"/>
      <c r="D164" s="51" t="s">
        <v>29</v>
      </c>
      <c r="E164" s="37">
        <f>4*4</f>
        <v>16</v>
      </c>
      <c r="F164" s="19"/>
      <c r="G164" s="19"/>
    </row>
    <row r="165">
      <c r="A165" s="11"/>
      <c r="B165" s="28"/>
      <c r="C165" s="28"/>
      <c r="D165" s="51" t="s">
        <v>22</v>
      </c>
      <c r="E165" s="37">
        <f>4*4</f>
        <v>16</v>
      </c>
      <c r="F165" s="28"/>
      <c r="G165" s="29"/>
    </row>
    <row r="166">
      <c r="A166" s="11"/>
      <c r="B166" s="28"/>
      <c r="C166" s="28"/>
      <c r="D166" s="51"/>
      <c r="E166" s="37"/>
      <c r="F166" s="28"/>
      <c r="G166" s="29"/>
    </row>
    <row r="167">
      <c r="A167" s="11"/>
      <c r="B167" s="28"/>
      <c r="C167" s="16"/>
      <c r="D167" s="33"/>
      <c r="E167" s="37"/>
      <c r="F167" s="19"/>
      <c r="G167" s="19"/>
    </row>
    <row r="168" ht="25.5">
      <c r="A168" s="11"/>
      <c r="B168" s="28"/>
      <c r="C168" s="22">
        <v>1503</v>
      </c>
      <c r="D168" s="31" t="s">
        <v>75</v>
      </c>
      <c r="E168" s="39">
        <v>1</v>
      </c>
      <c r="F168" s="24">
        <v>0</v>
      </c>
      <c r="G168" s="24">
        <f>+E169*F169</f>
        <v>0</v>
      </c>
    </row>
    <row r="169">
      <c r="A169" s="11"/>
      <c r="B169" s="28"/>
      <c r="C169" s="28"/>
      <c r="D169" s="51"/>
      <c r="E169" s="37"/>
      <c r="F169" s="28"/>
      <c r="G169" s="29"/>
    </row>
    <row r="170" ht="38.25">
      <c r="A170" s="11"/>
      <c r="B170" s="28"/>
      <c r="C170" s="22">
        <v>1504</v>
      </c>
      <c r="D170" s="31" t="s">
        <v>68</v>
      </c>
      <c r="E170" s="39">
        <v>8</v>
      </c>
      <c r="F170" s="24">
        <v>0</v>
      </c>
      <c r="G170" s="24">
        <f>+E171*F171</f>
        <v>0</v>
      </c>
    </row>
    <row r="171">
      <c r="A171" s="11"/>
      <c r="B171" s="28"/>
      <c r="C171" s="28"/>
      <c r="D171" s="51"/>
      <c r="E171" s="37"/>
      <c r="F171" s="28"/>
      <c r="G171" s="29"/>
    </row>
    <row r="172" ht="25.5">
      <c r="A172" s="11"/>
      <c r="B172" s="28"/>
      <c r="C172" s="22">
        <v>1505</v>
      </c>
      <c r="D172" s="31" t="s">
        <v>89</v>
      </c>
      <c r="E172" s="39">
        <v>4</v>
      </c>
      <c r="F172" s="24">
        <v>0</v>
      </c>
      <c r="G172" s="24">
        <f>+E173*F173</f>
        <v>0</v>
      </c>
    </row>
    <row r="173" ht="13.5" thickBot="true">
      <c r="A173" s="11"/>
      <c r="B173" s="28"/>
      <c r="C173" s="28"/>
      <c r="D173" s="28"/>
      <c r="E173" s="28"/>
      <c r="F173" s="28"/>
      <c r="G173" s="29"/>
    </row>
    <row r="174" ht="13.5" thickBot="true">
      <c r="A174" s="11"/>
      <c r="B174" s="65" t="str">
        <f>CONCATENATE("TOTAL CAPÍTULO ",B158," - ","(",D158,")")</f>
        <v>TOTAL CAPÍTULO 1500 - (ALUMBRADO)</v>
      </c>
      <c r="C174" s="65"/>
      <c r="D174" s="65"/>
      <c r="E174" s="65"/>
      <c r="F174" s="66"/>
      <c r="G174" s="21">
        <f>SUM(G160:G174)</f>
        <v>0</v>
      </c>
    </row>
    <row r="175">
      <c r="A175" s="11"/>
      <c r="B175" s="28"/>
      <c r="C175" s="28"/>
      <c r="D175" s="28"/>
      <c r="E175" s="28"/>
      <c r="F175" s="28"/>
      <c r="G175" s="29"/>
    </row>
    <row r="176">
      <c r="A176" s="11"/>
      <c r="B176" s="10">
        <v>1600</v>
      </c>
      <c r="C176" s="25"/>
      <c r="D176" s="11" t="s">
        <v>53</v>
      </c>
      <c r="E176" s="14"/>
      <c r="F176" s="15"/>
    </row>
    <row r="177">
      <c r="A177" s="11"/>
      <c r="B177" s="11"/>
      <c r="C177" s="16"/>
      <c r="D177" s="17"/>
      <c r="E177" s="18"/>
      <c r="F177" s="18"/>
      <c r="G177" s="18"/>
    </row>
    <row r="178" ht="25.5">
      <c r="A178" s="11"/>
      <c r="B178" s="11"/>
      <c r="C178" s="22">
        <v>1601</v>
      </c>
      <c r="D178" s="31" t="s">
        <v>17</v>
      </c>
      <c r="E178" s="39">
        <v>3</v>
      </c>
      <c r="F178" s="24">
        <v>0</v>
      </c>
      <c r="G178" s="24">
        <f>+E179*F179</f>
        <v>0</v>
      </c>
    </row>
    <row r="179">
      <c r="A179" s="11"/>
      <c r="B179" s="11"/>
      <c r="C179" s="16"/>
    </row>
    <row r="180" ht="51">
      <c r="A180" s="11"/>
      <c r="B180" s="11"/>
      <c r="C180" s="22">
        <v>1602</v>
      </c>
      <c r="D180" s="31" t="s">
        <v>134</v>
      </c>
      <c r="E180" s="39">
        <v>3</v>
      </c>
      <c r="F180" s="24">
        <v>0</v>
      </c>
      <c r="G180" s="24">
        <f>+E181*F181</f>
        <v>0</v>
      </c>
    </row>
    <row r="181">
      <c r="A181" s="11"/>
      <c r="B181" s="11"/>
      <c r="C181" s="16"/>
      <c r="D181" s="33"/>
      <c r="E181" s="37"/>
      <c r="F181" s="19"/>
      <c r="G181" s="19"/>
    </row>
    <row r="182" ht="38.25">
      <c r="A182" s="11"/>
      <c r="B182" s="11"/>
      <c r="C182" s="22">
        <v>1603</v>
      </c>
      <c r="D182" s="31" t="s">
        <v>135</v>
      </c>
      <c r="E182" s="54">
        <v>6</v>
      </c>
      <c r="F182" s="24">
        <v>0</v>
      </c>
      <c r="G182" s="24">
        <f>+E183*F183</f>
        <v>0</v>
      </c>
    </row>
    <row r="183">
      <c r="A183" s="11"/>
      <c r="B183" s="11"/>
      <c r="C183" s="16"/>
      <c r="D183" s="33"/>
      <c r="E183" s="37"/>
      <c r="F183" s="19"/>
      <c r="G183" s="19"/>
    </row>
    <row r="184" ht="38.25">
      <c r="A184" s="11"/>
      <c r="B184" s="11"/>
      <c r="C184" s="22">
        <v>1604</v>
      </c>
      <c r="D184" s="31" t="s">
        <v>54</v>
      </c>
      <c r="E184" s="54">
        <v>7</v>
      </c>
      <c r="F184" s="24">
        <v>0</v>
      </c>
      <c r="G184" s="24">
        <f>+E185*F185</f>
        <v>0</v>
      </c>
    </row>
    <row r="185">
      <c r="A185" s="11"/>
      <c r="B185" s="11"/>
      <c r="C185" s="16"/>
      <c r="D185" s="33"/>
      <c r="E185" s="56"/>
      <c r="F185" s="19"/>
      <c r="G185" s="19"/>
    </row>
    <row r="186" ht="38.25">
      <c r="A186" s="11"/>
      <c r="B186" s="11"/>
      <c r="C186" s="22">
        <v>1605</v>
      </c>
      <c r="D186" s="57" t="s">
        <v>55</v>
      </c>
      <c r="E186" s="54">
        <v>6</v>
      </c>
      <c r="F186" s="24">
        <v>0</v>
      </c>
      <c r="G186" s="24">
        <f>+E187*F187</f>
        <v>0</v>
      </c>
    </row>
    <row r="187">
      <c r="A187" s="11"/>
      <c r="B187" s="11"/>
      <c r="C187" s="16"/>
      <c r="D187" s="58"/>
      <c r="E187" s="56"/>
      <c r="F187" s="19"/>
      <c r="G187" s="19"/>
    </row>
    <row r="188" ht="38.25">
      <c r="A188" s="11"/>
      <c r="B188" s="11"/>
      <c r="C188" s="22">
        <v>1606</v>
      </c>
      <c r="D188" s="57" t="s">
        <v>56</v>
      </c>
      <c r="E188" s="54">
        <v>3</v>
      </c>
      <c r="F188" s="24">
        <v>0</v>
      </c>
      <c r="G188" s="24">
        <f>+E189*F189</f>
        <v>0</v>
      </c>
    </row>
    <row r="189" ht="13.5" thickBot="true">
      <c r="A189" s="11"/>
      <c r="B189" s="28"/>
      <c r="C189" s="28"/>
      <c r="D189" s="28"/>
      <c r="E189" s="28"/>
      <c r="F189" s="28"/>
      <c r="G189" s="29"/>
    </row>
    <row r="190" ht="13.5" thickBot="true">
      <c r="A190" s="11"/>
      <c r="B190" s="65" t="str">
        <f>CONCATENATE("TOTAL CAPÍTULO ",B177," - ","(",D177,")")</f>
        <v>TOTAL CAPÍTULO 1600 - (EQUIPAMIENTO/ACONDICIONAMIENTO SALA DE DIMMERS)</v>
      </c>
      <c r="C190" s="65"/>
      <c r="D190" s="65"/>
      <c r="E190" s="65"/>
      <c r="F190" s="66"/>
      <c r="G190" s="21">
        <f>SUM(G179:G190)</f>
        <v>0</v>
      </c>
    </row>
    <row r="191">
      <c r="A191" s="11"/>
      <c r="B191" s="11"/>
      <c r="C191" s="16"/>
      <c r="D191" s="33"/>
      <c r="E191" s="37"/>
      <c r="F191" s="19"/>
      <c r="G191" s="19"/>
    </row>
    <row r="192">
      <c r="A192" s="11"/>
      <c r="B192" s="10">
        <v>1700</v>
      </c>
      <c r="C192" s="25"/>
      <c r="D192" s="11" t="s">
        <v>52</v>
      </c>
      <c r="E192" s="14"/>
      <c r="F192" s="15"/>
    </row>
    <row r="193">
      <c r="A193" s="11"/>
      <c r="B193" s="28"/>
      <c r="C193" s="28"/>
      <c r="D193" s="28"/>
      <c r="E193" s="28"/>
      <c r="F193" s="28"/>
      <c r="G193" s="29"/>
    </row>
    <row r="194" ht="25.5">
      <c r="A194" s="11"/>
      <c r="B194" s="28"/>
      <c r="C194" s="22">
        <v>1701</v>
      </c>
      <c r="D194" s="31" t="s">
        <v>69</v>
      </c>
      <c r="E194" s="39">
        <f>SUM(E196:E197)</f>
        <v>49</v>
      </c>
      <c r="F194" s="24">
        <v>0</v>
      </c>
      <c r="G194" s="24">
        <f>+E195*F195</f>
        <v>0</v>
      </c>
    </row>
    <row r="195">
      <c r="A195" s="11"/>
      <c r="B195" s="28"/>
      <c r="C195" s="16"/>
      <c r="D195" s="51" t="s">
        <v>50</v>
      </c>
      <c r="E195" s="37">
        <v>26</v>
      </c>
      <c r="F195" s="19"/>
      <c r="G195" s="19"/>
    </row>
    <row r="196">
      <c r="A196" s="11"/>
      <c r="B196" s="28"/>
      <c r="C196" s="16"/>
      <c r="D196" s="51" t="s">
        <v>51</v>
      </c>
      <c r="E196" s="37">
        <v>23</v>
      </c>
      <c r="F196" s="19"/>
      <c r="G196" s="19"/>
    </row>
    <row r="197">
      <c r="A197" s="11"/>
      <c r="B197" s="28"/>
      <c r="C197" s="16"/>
      <c r="D197" s="33"/>
      <c r="E197" s="37"/>
      <c r="F197" s="19"/>
      <c r="G197" s="19"/>
    </row>
    <row r="198" ht="25.5">
      <c r="A198" s="11"/>
      <c r="B198" s="28"/>
      <c r="C198" s="22">
        <v>1702</v>
      </c>
      <c r="D198" s="31" t="s">
        <v>70</v>
      </c>
      <c r="E198" s="39">
        <f>SUM(E200:E201)</f>
        <v>49</v>
      </c>
      <c r="F198" s="24">
        <v>0</v>
      </c>
      <c r="G198" s="24">
        <f>+E199*F199</f>
        <v>0</v>
      </c>
    </row>
    <row r="199">
      <c r="A199" s="11"/>
      <c r="B199" s="28"/>
      <c r="C199" s="16"/>
      <c r="D199" s="51" t="s">
        <v>50</v>
      </c>
      <c r="E199" s="37">
        <v>26</v>
      </c>
      <c r="F199" s="19"/>
      <c r="G199" s="19"/>
    </row>
    <row r="200">
      <c r="A200" s="11"/>
      <c r="B200" s="28"/>
      <c r="C200" s="28"/>
      <c r="D200" s="51" t="s">
        <v>51</v>
      </c>
      <c r="E200" s="37">
        <v>23</v>
      </c>
      <c r="F200" s="28"/>
      <c r="G200" s="29"/>
    </row>
    <row r="201">
      <c r="A201" s="11"/>
      <c r="B201" s="28"/>
      <c r="C201" s="28"/>
      <c r="D201" s="51"/>
      <c r="E201" s="37"/>
      <c r="F201" s="28"/>
      <c r="G201" s="29"/>
    </row>
    <row r="202" ht="13.5" thickBot="true">
      <c r="A202" s="11"/>
      <c r="B202" s="28"/>
      <c r="C202" s="28"/>
      <c r="D202" s="28"/>
      <c r="E202" s="28"/>
      <c r="F202" s="28"/>
      <c r="G202" s="29"/>
    </row>
    <row r="203" ht="13.5" thickBot="true">
      <c r="A203" s="11"/>
      <c r="B203" s="65" t="str">
        <f>CONCATENATE("TOTAL CAPÍTULO ",B193," - ","(",D193,")")</f>
        <v>TOTAL CAPÍTULO 1700 - (HOIST)</v>
      </c>
      <c r="C203" s="65"/>
      <c r="D203" s="65"/>
      <c r="E203" s="65"/>
      <c r="F203" s="66"/>
      <c r="G203" s="21">
        <f>SUM(G195:G203)</f>
        <v>0</v>
      </c>
    </row>
    <row r="204">
      <c r="A204" s="11"/>
      <c r="B204" s="28"/>
      <c r="C204" s="28"/>
      <c r="D204" s="28"/>
      <c r="E204" s="28"/>
      <c r="F204" s="28"/>
      <c r="G204" s="29"/>
    </row>
    <row r="205">
      <c r="B205" s="10">
        <v>1800</v>
      </c>
      <c r="C205" s="12"/>
      <c r="D205" s="8" t="s">
        <v>37</v>
      </c>
      <c r="E205" s="13"/>
      <c r="F205" s="7"/>
      <c r="G205" s="7"/>
    </row>
    <row r="206">
      <c r="B206" s="11"/>
    </row>
    <row r="207">
      <c r="B207" s="11"/>
      <c r="C207" s="32">
        <v>1801</v>
      </c>
      <c r="D207" s="31" t="s">
        <v>15</v>
      </c>
      <c r="E207" s="23">
        <v>1</v>
      </c>
      <c r="F207" s="24">
        <v>0</v>
      </c>
      <c r="G207" s="24">
        <f>+E208*F208</f>
        <v>0</v>
      </c>
    </row>
    <row r="208" ht="13.5" thickBot="true">
      <c r="A208" s="11"/>
      <c r="B208" s="28"/>
      <c r="C208" s="28"/>
      <c r="D208" s="28"/>
      <c r="E208" s="28"/>
      <c r="F208" s="28"/>
      <c r="G208" s="29"/>
    </row>
    <row r="209" ht="13.5" thickBot="true">
      <c r="A209" s="11"/>
      <c r="B209" s="65" t="str">
        <f>CONCATENATE("TOTAL CAPÍTULO ",B206," - ","(",D206,")")</f>
        <v>TOTAL CAPÍTULO 1800 - (LEGALIZACIÓN)</v>
      </c>
      <c r="C209" s="65"/>
      <c r="D209" s="65"/>
      <c r="E209" s="65"/>
      <c r="F209" s="66"/>
      <c r="G209" s="21">
        <f>SUM(G207:G209)</f>
        <v>0</v>
      </c>
    </row>
    <row r="210" ht="13.5" thickBot="true">
      <c r="B210" s="11"/>
    </row>
    <row r="211" ht="13.5" thickBot="true">
      <c r="A211" s="65" t="str">
        <f>CONCATENATE("TOTAL CAPÍTULO ",A7," - ","(",D7,")")</f>
        <v>TOTAL CAPÍTULO 1000 - (RENOVACIÓN INFRAESTRUCTURA ELÉCTRICA ESTUDIO 4)</v>
      </c>
      <c r="B211" s="65"/>
      <c r="C211" s="65"/>
      <c r="D211" s="65"/>
      <c r="E211" s="65"/>
      <c r="F211" s="66"/>
      <c r="G211" s="21">
        <f>+G210+G156+G138+G38+G13+G204+G175+G191</f>
        <v>0</v>
      </c>
    </row>
    <row r="212" ht="13.5" thickBot="true"/>
    <row r="213">
      <c r="A213" s="77" t="s">
        <v>49</v>
      </c>
      <c r="B213" s="78"/>
      <c r="C213" s="78"/>
      <c r="D213" s="78"/>
      <c r="E213" s="78"/>
      <c r="F213" s="79"/>
      <c r="G213" s="75">
        <f>G212</f>
        <v>0</v>
      </c>
    </row>
    <row r="214" ht="13.5" thickBot="true">
      <c r="A214" s="80"/>
      <c r="B214" s="81"/>
      <c r="C214" s="81"/>
      <c r="D214" s="81"/>
      <c r="E214" s="81"/>
      <c r="F214" s="82"/>
      <c r="G214" s="76"/>
    </row>
    <row r="217" ht="32.25" customHeight="true">
      <c r="A217" s="83" t="s">
        <v>9</v>
      </c>
      <c r="B217" s="83"/>
    </row>
    <row r="218">
      <c r="A218" s="83"/>
      <c r="B218" s="83"/>
    </row>
    <row r="219" ht="16.5" customHeight="true">
      <c r="A219" s="63"/>
      <c r="B219" s="46" t="s">
        <v>10</v>
      </c>
      <c r="C219" s="64" t="s">
        <v>90</v>
      </c>
      <c r="D219" s="64"/>
      <c r="E219" s="64"/>
      <c r="F219" s="64"/>
    </row>
    <row r="220" ht="14.25">
      <c r="B220" s="45"/>
    </row>
    <row r="221" ht="15.75">
      <c r="A221" s="63"/>
      <c r="B221" s="46" t="s">
        <v>11</v>
      </c>
      <c r="C221" s="64" t="s">
        <v>93</v>
      </c>
      <c r="D221" s="64"/>
      <c r="E221" s="64"/>
      <c r="F221" s="64"/>
    </row>
    <row r="222" ht="14.25">
      <c r="B222" s="45"/>
    </row>
    <row r="223" ht="32.25" customHeight="true">
      <c r="B223" s="46" t="s">
        <v>12</v>
      </c>
      <c r="C223" s="64" t="s">
        <v>13</v>
      </c>
      <c r="D223" s="64"/>
      <c r="E223" s="64"/>
      <c r="F223" s="64"/>
    </row>
    <row r="224" ht="14.25">
      <c r="B224" s="45"/>
    </row>
    <row r="225" ht="14.25" customHeight="true">
      <c r="B225" s="46" t="s">
        <v>20</v>
      </c>
      <c r="C225" s="64" t="s">
        <v>14</v>
      </c>
      <c r="D225" s="64"/>
      <c r="E225" s="64"/>
      <c r="F225" s="64"/>
    </row>
    <row r="226" ht="14.25">
      <c r="B226" s="45"/>
    </row>
    <row r="227" ht="14.25">
      <c r="B227" s="46" t="s">
        <v>25</v>
      </c>
      <c r="C227" s="64" t="s">
        <v>16</v>
      </c>
      <c r="D227" s="64"/>
      <c r="E227" s="64"/>
      <c r="F227" s="64"/>
    </row>
    <row r="228" ht="14.25">
      <c r="B228" s="45"/>
    </row>
    <row r="229" ht="14.25">
      <c r="B229" s="46" t="s">
        <v>92</v>
      </c>
      <c r="C229" s="64" t="s">
        <v>21</v>
      </c>
      <c r="D229" s="64"/>
      <c r="E229" s="64"/>
      <c r="F229" s="64"/>
    </row>
    <row r="230" ht="14.25">
      <c r="B230" s="45"/>
    </row>
    <row r="231" ht="14.25">
      <c r="B231" s="46" t="s">
        <v>91</v>
      </c>
      <c r="C231" s="64" t="s">
        <v>26</v>
      </c>
      <c r="D231" s="64"/>
      <c r="E231" s="64"/>
      <c r="F231" s="64"/>
    </row>
  </sheetData>
  <mergeCells count="22">
    <mergeCell ref="G213:G214"/>
    <mergeCell ref="A211:F211"/>
    <mergeCell ref="A213:F214"/>
    <mergeCell ref="A217:B218"/>
    <mergeCell ref="B37:F37"/>
    <mergeCell ref="B137:F137"/>
    <mergeCell ref="B155:F155"/>
    <mergeCell ref="B203:F203"/>
    <mergeCell ref="B174:F174"/>
    <mergeCell ref="B190:F190"/>
    <mergeCell ref="B209:F209"/>
    <mergeCell ref="B12:F12"/>
    <mergeCell ref="C1:G1"/>
    <mergeCell ref="A2:G2"/>
    <mergeCell ref="A4:C4"/>
    <mergeCell ref="C219:F219"/>
    <mergeCell ref="C221:F221"/>
    <mergeCell ref="C231:F231"/>
    <mergeCell ref="C229:F229"/>
    <mergeCell ref="C223:F223"/>
    <mergeCell ref="C225:F225"/>
    <mergeCell ref="C227:F227"/>
  </mergeCells>
  <printOptions horizontalCentered="true"/>
  <pageMargins left="0.70866141732283" right="0.70866141732283" top="0.74803149606299" bottom="0.74803149606299" header="0.31496062992126" footer="0.31496062992126"/>
  <pageSetup paperSize="9" scale="53" fitToHeight="0" orientation="portrait" r:id="rId1"/>
  <rowBreaks count="4" manualBreakCount="4">
    <brk id="31" max="6" man="true"/>
    <brk id="74" max="6" man="true"/>
    <brk id="117" max="6" man="true"/>
    <brk id="176" max="6" man="true"/>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Hoja1!Print_Area</vt:lpstr>
      <vt:lpstr>Hoja1!Print_Titles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Huesca Garcia</dc:creator>
  <cp:lastModifiedBy>ccc</cp:lastModifiedBy>
  <cp:lastPrinted>2018-05-08T08:13:43Z</cp:lastPrinted>
  <dcterms:created xsi:type="dcterms:W3CDTF">2016-09-19T10:38:31Z</dcterms:created>
  <dcterms:modified xsi:type="dcterms:W3CDTF">2018-05-22T13:16:31Z</dcterms:modified>
</cp:coreProperties>
</file>